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<sst xmlns="http://schemas.openxmlformats.org/spreadsheetml/2006/main" count="967" uniqueCount="384">
  <si>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</si>
  <si>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</si>
  <si>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</si>
  <si>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</si>
  <si>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</si>
  <si>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</si>
  <si>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</si>
  <si>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</si>
  <si>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</si>
  <si>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</si>
  <si>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</si>
  <si>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</si>
  <si>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</si>
  <si>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</si>
  <si>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</si>
  <si>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</si>
  <si>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</si>
  <si>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</si>
  <si>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</si>
  <si>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</si>
  <si>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</si>
  <si>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</si>
  <si>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</si>
  <si>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</si>
  <si>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</si>
  <si>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</si>
  <si>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</si>
  <si>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</si>
  <si>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</si>
  <si>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</si>
  <si>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</si>
  <si>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</si>
  <si>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</si>
  <si>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</si>
  <si>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</si>
  <si>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</si>
  <si>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</si>
  <si>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</si>
  <si>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</si>
  <si>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</si>
  <si>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</si>
  <si>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</si>
  <si>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</si>
  <si>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</si>
  <si>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</si>
  <si>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</si>
  <si>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</si>
  <si>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</si>
  <si>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</si>
  <si>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</si>
  <si>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</si>
  <si>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</si>
  <si>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</si>
  <si>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</si>
  <si>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</si>
  <si>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</si>
  <si>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</si>
  <si>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</si>
  <si>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</si>
  <si>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</si>
  <si>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</si>
  <si>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</si>
  <si>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</si>
  <si>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</si>
  <si>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</si>
  <si>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</si>
  <si>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</si>
  <si>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</si>
  <si>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</si>
  <si>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</si>
  <si>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</si>
  <si>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</si>
  <si>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</si>
  <si>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</si>
  <si>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</si>
  <si>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</si>
  <si>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</si>
  <si>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</si>
  <si>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</si>
  <si>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</si>
  <si>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</si>
  <si>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</si>
  <si>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</si>
  <si>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</si>
  <si>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</si>
  <si>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</si>
  <si>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</si>
  <si>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</si>
  <si>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</si>
  <si>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</si>
  <si>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</si>
  <si>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</si>
  <si>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</si>
  <si>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</si>
  <si>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</si>
  <si>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</si>
  <si>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</si>
  <si>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</si>
  <si>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</si>
  <si>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</si>
  <si>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</si>
  <si>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</si>
  <si>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</si>
  <si>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</si>
  <si>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</si>
  <si>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</si>
  <si>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</si>
  <si>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</si>
  <si>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</si>
  <si>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</si>
  <si>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</si>
  <si>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</si>
  <si>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</si>
  <si>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</si>
  <si>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</si>
  <si>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</si>
  <si>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</si>
  <si>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</si>
  <si>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</si>
  <si>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</si>
  <si>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</si>
  <si>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</si>
  <si>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</si>
  <si>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</si>
  <si>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</si>
  <si>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</si>
  <si>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</si>
  <si>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</si>
  <si>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</si>
  <si>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</si>
  <si>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</si>
  <si>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</si>
  <si>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</si>
  <si>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</si>
  <si>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</si>
  <si>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</si>
  <si>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</si>
  <si>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</si>
  <si>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</si>
  <si>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</si>
  <si>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</si>
  <si>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</si>
  <si>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</si>
  <si>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</si>
  <si>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</si>
  <si>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</si>
  <si>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</si>
  <si>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</si>
  <si>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</si>
  <si>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</si>
  <si>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</si>
  <si>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</si>
  <si>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</si>
  <si>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</si>
  <si>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</si>
  <si>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</si>
  <si>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</si>
  <si>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</si>
  <si>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</si>
  <si>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</si>
  <si>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</si>
  <si>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</si>
  <si>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</si>
  <si>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</si>
  <si>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</si>
  <si>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</si>
  <si>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</si>
  <si>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</si>
  <si>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</si>
  <si>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</si>
  <si>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</si>
  <si>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</si>
  <si>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</si>
  <si>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</si>
  <si>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</si>
  <si>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</si>
  <si>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</si>
  <si>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</si>
  <si>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</si>
  <si>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</si>
  <si>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</si>
  <si>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</si>
  <si>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</si>
  <si>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</si>
  <si>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</si>
  <si>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</si>
  <si>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</si>
  <si>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</si>
  <si>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</si>
  <si>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</si>
  <si>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</si>
  <si>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</si>
  <si>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</si>
  <si>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</si>
  <si>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</si>
  <si>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</si>
  <si>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</si>
  <si>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</si>
  <si>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</si>
  <si>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</si>
  <si>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</si>
  <si>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</si>
  <si>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</si>
  <si>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</si>
  <si>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</si>
  <si>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</si>
  <si>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</si>
  <si>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</si>
  <si>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</si>
  <si>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</si>
  <si>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</si>
  <si>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</si>
  <si>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</si>
  <si>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</si>
  <si>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</si>
  <si>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</si>
  <si>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</si>
  <si>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</si>
  <si>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</si>
  <si>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</si>
  <si>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</si>
  <si>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</si>
  <si>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</si>
  <si>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</si>
  <si>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</si>
  <si>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</si>
  <si>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</si>
  <si>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</si>
  <si>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</si>
  <si>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</si>
  <si>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</si>
  <si>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</si>
  <si>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</si>
  <si>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</si>
  <si>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</si>
  <si>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</si>
  <si>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</si>
  <si>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</si>
  <si>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</si>
  <si>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</si>
  <si>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</si>
  <si>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</si>
  <si>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</si>
  <si>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</si>
  <si>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</si>
  <si>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</si>
  <si>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</si>
  <si>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</si>
  <si>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</si>
  <si>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</si>
  <si>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</si>
  <si>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</si>
  <si>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</si>
  <si>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</si>
  <si>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</si>
  <si>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</si>
  <si>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</si>
  <si>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</si>
  <si>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</si>
  <si>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</si>
  <si>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</si>
  <si>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</si>
  <si>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</si>
  <si>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</si>
  <si>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</si>
  <si>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</si>
  <si>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</si>
  <si>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</si>
  <si>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</si>
  <si>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</si>
  <si>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</si>
  <si>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</si>
  <si>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</si>
  <si>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</si>
  <si>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</si>
  <si>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</si>
  <si>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</si>
  <si>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</si>
  <si>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</si>
  <si>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</si>
  <si>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</si>
  <si>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</si>
  <si>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</si>
  <si>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</si>
  <si>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</si>
  <si>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</si>
  <si>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</si>
  <si>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</si>
  <si>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</si>
  <si>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</si>
  <si>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</si>
  <si>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</si>
  <si>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</si>
  <si>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</si>
  <si>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</si>
  <si>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</si>
  <si>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</si>
  <si>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</si>
  <si>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</si>
  <si>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</si>
  <si>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</si>
  <si>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</si>
  <si>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</si>
  <si>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</si>
  <si>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</si>
  <si>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</si>
  <si>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</si>
  <si>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</si>
  <si>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</si>
  <si>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</si>
  <si>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</si>
  <si>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</si>
  <si>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</si>
  <si>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</si>
  <si>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</si>
  <si>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</si>
  <si>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</si>
  <si>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</si>
  <si>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</si>
  <si>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</si>
  <si>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</si>
  <si>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</si>
  <si>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</si>
  <si>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</si>
  <si>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</si>
  <si>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</si>
  <si>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</si>
  <si>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</si>
  <si>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</si>
  <si>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</si>
  <si>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</si>
  <si>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</si>
  <si>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</si>
  <si>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</si>
  <si>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</si>
  <si>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</si>
  <si>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</si>
  <si>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</si>
  <si>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</si>
  <si>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</si>
  <si>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</si>
  <si>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</si>
  <si>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</si>
  <si>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</si>
  <si>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</si>
  <si>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</si>
  <si>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</si>
  <si>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</si>
  <si>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</si>
  <si>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</si>
  <si>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</si>
  <si>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</si>
  <si>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</si>
  <si>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</si>
  <si>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</si>
  <si>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</si>
  <si>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</si>
  <si>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</si>
  <si>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</si>
  <si>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</si>
  <si>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</si>
  <si>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</si>
  <si>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</si>
  <si>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</si>
  <si>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</si>
  <si>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</si>
  <si>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</si>
  <si>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</si>
  <si>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</si>
  <si>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</si>
  <si>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</si>
  <si>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</si>
  <si>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</si>
  <si>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</si>
  <si>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</si>
  <si>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</si>
  <si>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</si>
  <si>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</si>
  <si>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</si>
  <si>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4  ул. Желябова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</si>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</sst>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6;&#1077;&#1083;&#1103;&#1073;&#1086;&#1074;&#1072;,%20&#1076;.%204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3">
          <cell r="I33">
            <v>104.98</v>
          </cell>
          <cell r="M33">
            <v>80229.49</v>
          </cell>
          <cell r="P33">
            <v>25490.088000000003</v>
          </cell>
          <cell r="U33">
            <v>28921.446</v>
          </cell>
          <cell r="V33">
            <v>14523.3</v>
          </cell>
          <cell r="Z33">
            <v>30882.222</v>
          </cell>
          <cell r="AA33">
            <v>3</v>
          </cell>
          <cell r="AB33">
            <v>3</v>
          </cell>
          <cell r="AD33">
            <v>-7634.7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0.71</v>
          </cell>
        </row>
        <row r="24">
          <cell r="D24">
            <v>-31923.072999999957</v>
          </cell>
        </row>
        <row r="25">
          <cell r="D25">
            <v>81436.83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CO38">
            <v>0.129934</v>
          </cell>
        </row>
        <row r="39">
          <cell r="CO39">
            <v>0.092498</v>
          </cell>
        </row>
        <row r="123">
          <cell r="CO123">
            <v>153421.6043916</v>
          </cell>
        </row>
        <row r="124">
          <cell r="CO124">
            <v>213906.24989640008</v>
          </cell>
        </row>
        <row r="125">
          <cell r="CO125">
            <v>40045.581840000006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O4">
            <v>2723.3</v>
          </cell>
        </row>
        <row r="38">
          <cell r="CO38">
            <v>0.129934</v>
          </cell>
        </row>
        <row r="42">
          <cell r="CO42">
            <v>0.102609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90" zoomScaleSheetLayoutView="90" zoomScalePageLayoutView="0" workbookViewId="0" topLeftCell="A1">
      <selection activeCell="L55" sqref="L5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9.140625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379</v>
      </c>
      <c r="B2" s="38"/>
      <c r="C2" s="38"/>
      <c r="D2" s="38"/>
      <c r="E2" s="1">
        <v>2723.3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'[2]по форме'!$D$23</f>
        <v>0.71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-31923.072999999957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81436.83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407373.4361280001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'[3]гук(2016)'!$CO$124</f>
        <v>213906.24989640008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'[3]гук(2016)'!$CO$123</f>
        <v>153421.6043916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'[3]гук(2016)'!$CO$125</f>
        <v>40045.581840000006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319509.2461280001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D12-D25+D260+D276</f>
        <v>319509.2461280001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287586.88312800013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Управл'!$I$33</f>
        <v>104.98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D22-D255</f>
        <v>-31595.571094799845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Управл'!$M$33</f>
        <v>80229.49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28921.446</v>
      </c>
      <c r="E28" s="16">
        <f>'[1]2018 Управл'!$U$33</f>
        <v>28921.446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10.62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28337.08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1176.47</f>
        <v>1176.47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0.43200161568685047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843.13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0.3095986486982705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8701.01</f>
        <v>8701.01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3.195024418903536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17616.47</f>
        <v>17616.47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6.468795211691697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25490.088000000003</v>
      </c>
      <c r="E60" s="12">
        <f>'[1]2018 Управл'!$P$33</f>
        <v>25490.088000000003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9.360000000000001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378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378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40045.58</v>
      </c>
      <c r="E72" s="12">
        <v>40045.58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14.704799324349136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7875.01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7875.01</f>
        <v>7875.01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2.891715932875555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300.51+635.79</f>
        <v>936.3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936.3</v>
      </c>
      <c r="E84" s="12"/>
      <c r="F84" s="34">
        <v>40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23.4075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45405.522</v>
      </c>
      <c r="E90" s="12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Управл'!$V$33</f>
        <v>14523.3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5.332978371828296</v>
      </c>
      <c r="E94" s="12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Управл'!$Z$33</f>
        <v>30882.222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11.34</v>
      </c>
      <c r="E98" s="12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384.75</v>
      </c>
      <c r="E100" s="12"/>
      <c r="F100" s="9">
        <v>712.5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384.75</v>
      </c>
      <c r="F105" s="9">
        <f>F100</f>
        <v>712.5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0.54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68350.34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1373.48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0.5043439944185363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8443.59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3.100499394117431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4" t="s">
        <v>383</v>
      </c>
      <c r="E119" s="12">
        <v>987.22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4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4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4">
        <f>E119/E2</f>
        <v>0.3625087210369772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2122.04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0.7792163918775015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24825.95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9.116127492380567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19869.07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7.29595343884258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4637.78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1.7030000367201554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3249.17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1.1931002827451989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982.57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0.3608012337972313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1859.47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0.6828002790731832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0"/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E163/E2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E169+E173+E177+E181+E185+E189+E193+E197+E201+E205+E209</f>
        <v>47380.22822280001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'[3]гук(2016)'!$CO$39*12*E2</f>
        <v>3022.7976408000004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377</v>
      </c>
      <c r="E173" s="12">
        <f>('[4]гук(2016)'!$CO$38+'[4]гук(2016)'!$CO$42)*12*'[4]гук(2016)'!$CO$4</f>
        <v>7599.4122228000015</v>
      </c>
      <c r="F173" s="34">
        <v>2</v>
      </c>
      <c r="G173" s="34">
        <f>'[3]гук(2016)'!$CO$38*12*E2</f>
        <v>4246.1911464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4">
        <f>E173/F173</f>
        <v>3799.7061114000007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109.28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0.04012778614181324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793.31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0.2913046671317886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2520.01+11426.94</f>
        <v>13946.95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5.121341754489039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1354.47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0.49736349282120956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/>
      <c r="B193" s="9" t="s">
        <v>109</v>
      </c>
      <c r="C193" s="9" t="s">
        <v>70</v>
      </c>
      <c r="D193" s="9" t="s">
        <v>376</v>
      </c>
      <c r="E193" s="12">
        <v>5763.06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/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/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/>
      <c r="B196" s="9" t="s">
        <v>111</v>
      </c>
      <c r="C196" s="9" t="s">
        <v>76</v>
      </c>
      <c r="D196" s="44">
        <f>E193/E2</f>
        <v>2.116204604707524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2">
        <v>164.3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2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44">
        <f>E197/E2</f>
        <v>0.060331215804355014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2">
        <v>5611.75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2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44">
        <f>E201/E2</f>
        <v>2.0606433371277495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2">
        <v>9889.27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44">
        <f>E205/E2</f>
        <v>3.6313553409466457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31.5">
      <c r="A209" s="26"/>
      <c r="B209" s="9" t="s">
        <v>109</v>
      </c>
      <c r="C209" s="9" t="s">
        <v>70</v>
      </c>
      <c r="D209" s="44" t="s">
        <v>375</v>
      </c>
      <c r="E209" s="12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5.75">
      <c r="A210" s="26"/>
      <c r="B210" s="9" t="s">
        <v>110</v>
      </c>
      <c r="C210" s="9" t="s">
        <v>70</v>
      </c>
      <c r="D210" s="44" t="s">
        <v>27</v>
      </c>
      <c r="E210" s="1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15.75">
      <c r="A211" s="26"/>
      <c r="B211" s="9" t="s">
        <v>67</v>
      </c>
      <c r="C211" s="9" t="s">
        <v>70</v>
      </c>
      <c r="D211" s="44" t="s">
        <v>12</v>
      </c>
      <c r="E211" s="1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/>
      <c r="B212" s="9" t="s">
        <v>111</v>
      </c>
      <c r="C212" s="9" t="s">
        <v>76</v>
      </c>
      <c r="D212" s="44">
        <f>E209/E2</f>
        <v>0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47.25">
      <c r="A213" s="35" t="s">
        <v>287</v>
      </c>
      <c r="B213" s="23" t="s">
        <v>107</v>
      </c>
      <c r="C213" s="23" t="s">
        <v>70</v>
      </c>
      <c r="D213" s="23" t="s">
        <v>50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8.75">
      <c r="A214" s="26" t="s">
        <v>253</v>
      </c>
      <c r="B214" s="9" t="s">
        <v>108</v>
      </c>
      <c r="C214" s="9" t="s">
        <v>76</v>
      </c>
      <c r="D214" s="27">
        <f>E215+E219+E223+E227+E231+E235+E239+E243+E247+E251</f>
        <v>26056.109999999997</v>
      </c>
      <c r="E214" s="12"/>
      <c r="F214" s="3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44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44">
        <f>E223/E2</f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44">
        <f>E227/E2</f>
        <v>0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2">
        <v>1171.8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44">
        <f>E231/E2+E232/E2</f>
        <v>0.43028678441596585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2">
        <v>24323.67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44">
        <f>E235/E2</f>
        <v>8.931689494363455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2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44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2">
        <v>560.64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44">
        <f>E243/E2</f>
        <v>0.20586788087981492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2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44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44">
        <f>E251/E2</f>
        <v>0</v>
      </c>
      <c r="E254" s="1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3" customFormat="1" ht="15.75">
      <c r="A255" s="26"/>
      <c r="B255" s="23" t="s">
        <v>281</v>
      </c>
      <c r="C255" s="9" t="s">
        <v>76</v>
      </c>
      <c r="D255" s="33">
        <f>SUM(D90,D28,D34,D60,D66,D72,D78,D84,D100,D110,D168,D214)</f>
        <v>319182.4542228</v>
      </c>
      <c r="E255" s="1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5">
        <f>'[1]2018 Управл'!$AA$33</f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45">
        <f>'[1]2018 Управл'!$AB$33</f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6">
        <f>'[1]2018 Управл'!$AD$33</f>
        <v>-7634.7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2019-03-29T07:56:55Z</dcterms:modified>
  <cp:category/>
  <cp:version/>
  <cp:contentType/>
  <cp:contentStatus/>
</cp:coreProperties>
</file>