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<sst xmlns="http://schemas.openxmlformats.org/spreadsheetml/2006/main" count="976" uniqueCount="384">
  <si>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</si>
  <si>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</si>
  <si>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</si>
  <si>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</si>
  <si>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</si>
  <si>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</si>
  <si>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</si>
  <si>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</si>
  <si>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</si>
  <si>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</si>
  <si>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</si>
  <si>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</si>
  <si>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</si>
  <si>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</si>
  <si>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</si>
  <si>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</si>
  <si>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</si>
  <si>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</si>
  <si>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</si>
  <si>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</si>
  <si>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</si>
  <si>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</si>
  <si>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</si>
  <si>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</si>
  <si>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</si>
  <si>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</si>
  <si>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</si>
  <si>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</si>
  <si>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</si>
  <si>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</si>
  <si>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</si>
  <si>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</si>
  <si>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</si>
  <si>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</si>
  <si>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</si>
  <si>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</si>
  <si>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</si>
  <si>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</si>
  <si>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</si>
  <si>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</si>
  <si>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</si>
  <si>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</si>
  <si>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</si>
  <si>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</si>
  <si>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</si>
  <si>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</si>
  <si>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</si>
  <si>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</si>
  <si>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</si>
  <si>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</si>
  <si>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</si>
  <si>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</si>
  <si>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</si>
  <si>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</si>
  <si>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</si>
  <si>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</si>
  <si>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</si>
  <si>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</si>
  <si>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</si>
  <si>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</si>
  <si>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</si>
  <si>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</si>
  <si>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</si>
  <si>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</si>
  <si>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</si>
  <si>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</si>
  <si>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</si>
  <si>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</si>
  <si>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</si>
  <si>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</si>
  <si>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</si>
  <si>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</si>
  <si>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</si>
  <si>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</si>
  <si>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</si>
  <si>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</si>
  <si>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</si>
  <si>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</si>
  <si>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</si>
  <si>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</si>
  <si>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</si>
  <si>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</si>
  <si>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</si>
  <si>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</si>
  <si>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</si>
  <si>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</si>
  <si>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</si>
  <si>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</si>
  <si>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</si>
  <si>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</si>
  <si>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</si>
  <si>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</si>
  <si>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</si>
  <si>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</si>
  <si>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</si>
  <si>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</si>
  <si>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</si>
  <si>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</si>
  <si>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</si>
  <si>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</si>
  <si>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</si>
  <si>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</si>
  <si>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</si>
  <si>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</si>
  <si>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</si>
  <si>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</si>
  <si>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</si>
  <si>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</si>
  <si>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</si>
  <si>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</si>
  <si>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</si>
  <si>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</si>
  <si>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</si>
  <si>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</si>
  <si>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</si>
  <si>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</si>
  <si>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</si>
  <si>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</si>
  <si>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</si>
  <si>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</si>
  <si>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</si>
  <si>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</si>
  <si>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</si>
  <si>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</si>
  <si>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</si>
  <si>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</si>
  <si>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</si>
  <si>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</si>
  <si>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</si>
  <si>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</si>
  <si>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</si>
  <si>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</si>
  <si>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</si>
  <si>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</si>
  <si>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</si>
  <si>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</si>
  <si>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</si>
  <si>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</si>
  <si>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</si>
  <si>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</si>
  <si>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</si>
  <si>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</si>
  <si>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</si>
  <si>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</si>
  <si>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</si>
  <si>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</si>
  <si>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</si>
  <si>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</si>
  <si>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</si>
  <si>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</si>
  <si>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</si>
  <si>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</si>
  <si>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</si>
  <si>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</si>
  <si>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</si>
  <si>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</si>
  <si>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</si>
  <si>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</si>
  <si>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</si>
  <si>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</si>
  <si>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</si>
  <si>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</si>
  <si>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</si>
  <si>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</si>
  <si>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</si>
  <si>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</si>
  <si>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</si>
  <si>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</si>
  <si>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</si>
  <si>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</si>
  <si>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</si>
  <si>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</si>
  <si>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</si>
  <si>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</si>
  <si>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</si>
  <si>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</si>
  <si>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</si>
  <si>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</si>
  <si>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</si>
  <si>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</si>
  <si>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</si>
  <si>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</si>
  <si>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</si>
  <si>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</si>
  <si>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</si>
  <si>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</si>
  <si>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</si>
  <si>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</si>
  <si>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</si>
  <si>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</si>
  <si>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</si>
  <si>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</si>
  <si>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</si>
  <si>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</si>
  <si>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</si>
  <si>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</si>
  <si>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</si>
  <si>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</si>
  <si>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</si>
  <si>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</si>
  <si>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</si>
  <si>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</si>
  <si>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</si>
  <si>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</si>
  <si>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</si>
  <si>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</si>
  <si>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</si>
  <si>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</si>
  <si>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</si>
  <si>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</si>
  <si>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</si>
  <si>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</si>
  <si>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</si>
  <si>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</si>
  <si>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</si>
  <si>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</si>
  <si>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</si>
  <si>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</si>
  <si>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</si>
  <si>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</si>
  <si>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</si>
  <si>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</si>
  <si>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</si>
  <si>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</si>
  <si>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</si>
  <si>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</si>
  <si>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</si>
  <si>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</si>
  <si>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</si>
  <si>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</si>
  <si>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</si>
  <si>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</si>
  <si>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</si>
  <si>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</si>
  <si>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</si>
  <si>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</si>
  <si>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</si>
  <si>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</si>
  <si>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</si>
  <si>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</si>
  <si>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</si>
  <si>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</si>
  <si>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</si>
  <si>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</si>
  <si>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</si>
  <si>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</si>
  <si>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</si>
  <si>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</si>
  <si>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</si>
  <si>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</si>
  <si>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</si>
  <si>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</si>
  <si>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</si>
  <si>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</si>
  <si>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</si>
  <si>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</si>
  <si>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</si>
  <si>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</si>
  <si>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</si>
  <si>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</si>
  <si>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</si>
  <si>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</si>
  <si>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</si>
  <si>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</si>
  <si>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</si>
  <si>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</si>
  <si>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</si>
  <si>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</si>
  <si>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</si>
  <si>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</si>
  <si>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</si>
  <si>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</si>
  <si>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</si>
  <si>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</si>
  <si>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</si>
  <si>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</si>
  <si>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</si>
  <si>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</si>
  <si>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</si>
  <si>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</si>
  <si>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</si>
  <si>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</si>
  <si>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</si>
  <si>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</si>
  <si>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</si>
  <si>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</si>
  <si>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</si>
  <si>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</si>
  <si>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</si>
  <si>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</si>
  <si>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</si>
  <si>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</si>
  <si>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</si>
  <si>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</si>
  <si>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</si>
  <si>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</si>
  <si>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</si>
  <si>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</si>
  <si>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</si>
  <si>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</si>
  <si>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</si>
  <si>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</si>
  <si>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</si>
  <si>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</si>
  <si>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</si>
  <si>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</si>
  <si>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</si>
  <si>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</si>
  <si>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</si>
  <si>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</si>
  <si>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</si>
  <si>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</si>
  <si>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</si>
  <si>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</si>
  <si>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</si>
  <si>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</si>
  <si>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</si>
  <si>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</si>
  <si>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</si>
  <si>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</si>
  <si>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</si>
  <si>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</si>
  <si>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</si>
  <si>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</si>
  <si>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</si>
  <si>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</si>
  <si>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</si>
  <si>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</si>
  <si>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</si>
  <si>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</si>
  <si>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</si>
  <si>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</si>
  <si>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</si>
  <si>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</si>
  <si>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</si>
  <si>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</si>
  <si>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</si>
  <si>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</si>
  <si>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</si>
  <si>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</si>
  <si>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</si>
  <si>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</si>
  <si>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</si>
  <si>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</si>
  <si>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</si>
  <si>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</si>
  <si>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</si>
  <si>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</si>
  <si>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</si>
  <si>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</si>
  <si>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</si>
  <si>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</si>
  <si>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</si>
  <si>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</si>
  <si>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</si>
  <si>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</si>
  <si>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</si>
  <si>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</si>
  <si>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</si>
  <si>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</si>
  <si>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</si>
  <si>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</si>
  <si>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</si>
  <si>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</si>
  <si>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</si>
  <si>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</si>
  <si>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</si>
  <si>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</si>
  <si>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</si>
  <si>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</si>
  <si>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</si>
  <si>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</si>
  <si>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</si>
  <si>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</si>
  <si>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</si>
  <si>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</si>
  <si>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</si>
  <si>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3  ул. Желябова                        в г. Липецке</t>
  </si>
  <si>
    <t>31.03.2019 г.</t>
  </si>
  <si>
    <t>01.01.2018 г.</t>
  </si>
  <si>
    <t>31.12.2018 г.</t>
  </si>
  <si>
    <t>Мехуборка (асфальт) в зимний период</t>
  </si>
  <si>
    <t>Ремонт и обслуживание кол.приборов учёта тепловой энергии</t>
  </si>
  <si>
    <t>Ремонт внутридомовых сетей горячего водоснабжения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</si>
</sst>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6;&#1077;&#1083;&#1103;&#1073;&#1086;&#1074;&#1072;,%20&#1076;.%20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2">
          <cell r="I32">
            <v>756.75</v>
          </cell>
          <cell r="M32">
            <v>79875.08</v>
          </cell>
          <cell r="P32">
            <v>24856.415999999997</v>
          </cell>
          <cell r="U32">
            <v>28202.472</v>
          </cell>
          <cell r="V32">
            <v>18136.93</v>
          </cell>
          <cell r="Z32">
            <v>30114.504</v>
          </cell>
          <cell r="AA32">
            <v>5</v>
          </cell>
          <cell r="AB32">
            <v>5</v>
          </cell>
          <cell r="AD32">
            <v>-388.91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97.59</v>
          </cell>
        </row>
        <row r="24">
          <cell r="D24">
            <v>-184093.38700000005</v>
          </cell>
        </row>
        <row r="25">
          <cell r="D25">
            <v>71705.61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N38">
            <v>0.104046</v>
          </cell>
        </row>
        <row r="39">
          <cell r="EN39">
            <v>0.074069</v>
          </cell>
        </row>
        <row r="123">
          <cell r="EN123">
            <v>183045.33475440004</v>
          </cell>
        </row>
        <row r="124">
          <cell r="EN124">
            <v>267624.9423492</v>
          </cell>
        </row>
        <row r="125">
          <cell r="EN125">
            <v>50009.55432000001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N4">
            <v>3400.9</v>
          </cell>
        </row>
        <row r="38">
          <cell r="EN38">
            <v>0.104046</v>
          </cell>
        </row>
        <row r="42">
          <cell r="EN42">
            <v>0.128218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90" zoomScaleSheetLayoutView="90" zoomScalePageLayoutView="0" workbookViewId="0" topLeftCell="A1">
      <selection activeCell="O64" sqref="O6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377</v>
      </c>
      <c r="B2" s="38"/>
      <c r="C2" s="38"/>
      <c r="D2" s="38"/>
      <c r="E2" s="1">
        <v>3400.9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379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380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97.59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-184093.38700000005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71705.61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500679.8314236001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'[3]гук(2016)'!$EN$124</f>
        <v>267624.9423492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'[3]гук(2016)'!$EN$123</f>
        <v>183045.33475440004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'[3]гук(2016)'!$EN$125</f>
        <v>50009.55432000001</v>
      </c>
    </row>
    <row r="16" spans="1:4" ht="15.75">
      <c r="A16" s="10" t="s">
        <v>85</v>
      </c>
      <c r="B16" s="10" t="s">
        <v>86</v>
      </c>
      <c r="C16" s="10" t="s">
        <v>76</v>
      </c>
      <c r="D16" s="42">
        <f>D17</f>
        <v>420415.8414236001</v>
      </c>
    </row>
    <row r="17" spans="1:4" ht="31.5">
      <c r="A17" s="10" t="s">
        <v>62</v>
      </c>
      <c r="B17" s="10" t="s">
        <v>100</v>
      </c>
      <c r="C17" s="10" t="s">
        <v>76</v>
      </c>
      <c r="D17" s="42">
        <f>D12-D25+D264+D280</f>
        <v>420415.8414236001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2">
        <f>D16+D10+D9</f>
        <v>236420.04442360005</v>
      </c>
    </row>
    <row r="23" spans="1:4" ht="15.75">
      <c r="A23" s="10" t="s">
        <v>94</v>
      </c>
      <c r="B23" s="10" t="s">
        <v>102</v>
      </c>
      <c r="C23" s="10" t="s">
        <v>76</v>
      </c>
      <c r="D23" s="42">
        <f>'[1]2018 Управл'!$I$32</f>
        <v>756.75</v>
      </c>
    </row>
    <row r="24" spans="1:4" ht="15.75">
      <c r="A24" s="10" t="s">
        <v>95</v>
      </c>
      <c r="B24" s="10" t="s">
        <v>103</v>
      </c>
      <c r="C24" s="10" t="s">
        <v>76</v>
      </c>
      <c r="D24" s="42">
        <f>D22-D259</f>
        <v>-222832.75222759994</v>
      </c>
    </row>
    <row r="25" spans="1:5" ht="15.75">
      <c r="A25" s="10" t="s">
        <v>96</v>
      </c>
      <c r="B25" s="10" t="s">
        <v>104</v>
      </c>
      <c r="C25" s="10" t="s">
        <v>76</v>
      </c>
      <c r="D25" s="42">
        <f>'[1]2018 Управл'!$M$32</f>
        <v>79875.08</v>
      </c>
      <c r="E25" s="1">
        <f>D12-(D16+D10)+D264-D24+D11</f>
        <v>558506.8292276</v>
      </c>
    </row>
    <row r="26" spans="1:22" s="12" customFormat="1" ht="35.25" customHeight="1">
      <c r="A26" s="39" t="s">
        <v>105</v>
      </c>
      <c r="B26" s="39"/>
      <c r="C26" s="39"/>
      <c r="D26" s="39"/>
      <c r="E26" s="1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3">
        <f>E28</f>
        <v>28202.472</v>
      </c>
      <c r="E28" s="15">
        <f>'[1]2018 Управл'!$U$32</f>
        <v>28202.472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4">
        <f>E28/E2</f>
        <v>8.29264959275486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5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44340.39</v>
      </c>
      <c r="E34" s="1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v>2203.78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5">
        <f>E35/E2</f>
        <v>0.6479990590725985</v>
      </c>
      <c r="E38" s="1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v>1052.92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5">
        <f>E39/E2</f>
        <v>0.3096003998941457</v>
      </c>
      <c r="E42" s="11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13038.37</f>
        <v>13038.37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3.833799876503279</v>
      </c>
      <c r="E46" s="1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f>28045.32</f>
        <v>28045.32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5">
        <f>E47/E2</f>
        <v>8.246440648063748</v>
      </c>
      <c r="E50" s="1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5" t="s">
        <v>330</v>
      </c>
      <c r="E51" s="1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5" t="s">
        <v>150</v>
      </c>
      <c r="E52" s="1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5" t="s">
        <v>12</v>
      </c>
      <c r="E53" s="11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5">
        <f>E51/E2</f>
        <v>0</v>
      </c>
      <c r="E54" s="1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5" t="s">
        <v>329</v>
      </c>
      <c r="E55" s="11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5" t="s">
        <v>150</v>
      </c>
      <c r="E56" s="1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5" t="s">
        <v>12</v>
      </c>
      <c r="E57" s="1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5">
        <f>E55/E2</f>
        <v>0</v>
      </c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4" customFormat="1" ht="24.75" customHeight="1">
      <c r="A59" s="35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24856.415999999997</v>
      </c>
      <c r="E60" s="11">
        <f>'[1]2018 Управл'!$P$32</f>
        <v>24856.415999999997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27">
        <f>E60/E2</f>
        <v>7.308775912258519</v>
      </c>
      <c r="E64" s="1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4" customFormat="1" ht="15.75">
      <c r="A65" s="35" t="s">
        <v>138</v>
      </c>
      <c r="B65" s="22" t="s">
        <v>107</v>
      </c>
      <c r="C65" s="22" t="s">
        <v>70</v>
      </c>
      <c r="D65" s="22" t="s">
        <v>376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376</v>
      </c>
      <c r="E67" s="1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4" customFormat="1" ht="15.75">
      <c r="A71" s="35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50009.55</v>
      </c>
      <c r="E72" s="11">
        <v>50009.55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27">
        <f>E72/E2</f>
        <v>14.704798729748008</v>
      </c>
      <c r="E76" s="1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4" customFormat="1" ht="31.5">
      <c r="A77" s="35" t="s">
        <v>151</v>
      </c>
      <c r="B77" s="22" t="s">
        <v>107</v>
      </c>
      <c r="C77" s="22" t="s">
        <v>70</v>
      </c>
      <c r="D77" s="22" t="s">
        <v>57</v>
      </c>
      <c r="E77" s="11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9779.77</v>
      </c>
      <c r="E78" s="1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9779.77</f>
        <v>9779.77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27">
        <f>E79/E2</f>
        <v>2.8756417418918523</v>
      </c>
      <c r="E82" s="1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4" customFormat="1" ht="31.5">
      <c r="A83" s="35" t="s">
        <v>158</v>
      </c>
      <c r="B83" s="22" t="s">
        <v>107</v>
      </c>
      <c r="C83" s="22" t="s">
        <v>70</v>
      </c>
      <c r="D83" s="22" t="s">
        <v>58</v>
      </c>
      <c r="E83" s="11">
        <v>890.1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890.1</v>
      </c>
      <c r="E84" s="11"/>
      <c r="F84" s="34">
        <v>56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27">
        <f>E83/F84</f>
        <v>15.894642857142857</v>
      </c>
      <c r="E88" s="1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4" customFormat="1" ht="15.75">
      <c r="A89" s="35" t="s">
        <v>164</v>
      </c>
      <c r="B89" s="22" t="s">
        <v>107</v>
      </c>
      <c r="C89" s="22" t="s">
        <v>70</v>
      </c>
      <c r="D89" s="22" t="s">
        <v>24</v>
      </c>
      <c r="E89" s="11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48251.434</v>
      </c>
      <c r="E90" s="11"/>
      <c r="F90" s="2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Управл'!$V$32</f>
        <v>18136.93</v>
      </c>
      <c r="F91" s="23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27">
        <f>E91/E2</f>
        <v>5.332979505425034</v>
      </c>
      <c r="E94" s="11"/>
      <c r="F94" s="2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Управл'!$Z$32</f>
        <v>30114.504</v>
      </c>
      <c r="F95" s="23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27">
        <f>E95/E2</f>
        <v>8.854863124467053</v>
      </c>
      <c r="E98" s="11"/>
      <c r="F98" s="23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4" customFormat="1" ht="47.25">
      <c r="A99" s="35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601.56</v>
      </c>
      <c r="E100" s="11"/>
      <c r="F100" s="9">
        <v>1114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27">
        <f>E101/F100</f>
        <v>0</v>
      </c>
      <c r="E104" s="11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601.56</v>
      </c>
      <c r="F105" s="9">
        <f>F100</f>
        <v>1114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27">
        <f>E105/F105</f>
        <v>0.5399999999999999</v>
      </c>
      <c r="E108" s="1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4" customFormat="1" ht="63">
      <c r="A109" s="35" t="s">
        <v>185</v>
      </c>
      <c r="B109" s="22" t="s">
        <v>107</v>
      </c>
      <c r="C109" s="22" t="s">
        <v>70</v>
      </c>
      <c r="D109" s="22" t="s">
        <v>29</v>
      </c>
      <c r="E109" s="11"/>
      <c r="F109" s="3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E111+E115+E123+E127+E131+E135+E139+E143+E147+E151+E155+E159+E163+E119</f>
        <v>79861.575</v>
      </c>
      <c r="E110" s="1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1760.27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27">
        <f>E111/E2</f>
        <v>0.5175894616131024</v>
      </c>
      <c r="E114" s="1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9733.38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27">
        <f>E115/E2</f>
        <v>2.8620012349672144</v>
      </c>
      <c r="E118" s="1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2" customFormat="1" ht="31.5">
      <c r="A119" s="25"/>
      <c r="B119" s="9" t="s">
        <v>109</v>
      </c>
      <c r="C119" s="9" t="s">
        <v>70</v>
      </c>
      <c r="D119" s="27" t="s">
        <v>381</v>
      </c>
      <c r="E119" s="11">
        <v>1232.86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2" customFormat="1" ht="15.75">
      <c r="A120" s="25"/>
      <c r="B120" s="9" t="s">
        <v>110</v>
      </c>
      <c r="C120" s="9" t="s">
        <v>70</v>
      </c>
      <c r="D120" s="27" t="s">
        <v>27</v>
      </c>
      <c r="E120" s="11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2" customFormat="1" ht="15.75">
      <c r="A121" s="25"/>
      <c r="B121" s="9" t="s">
        <v>67</v>
      </c>
      <c r="C121" s="9" t="s">
        <v>70</v>
      </c>
      <c r="D121" s="27" t="s">
        <v>12</v>
      </c>
      <c r="E121" s="11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2" customFormat="1" ht="15.75">
      <c r="A122" s="25"/>
      <c r="B122" s="9" t="s">
        <v>111</v>
      </c>
      <c r="C122" s="9" t="s">
        <v>76</v>
      </c>
      <c r="D122" s="27">
        <f>E119/E2</f>
        <v>0.3625099238436884</v>
      </c>
      <c r="E122" s="11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2650.04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27">
        <f>E123/E2</f>
        <v>0.7792172660178188</v>
      </c>
      <c r="E126" s="11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31003.04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27">
        <f>E127/E2</f>
        <v>9.116128083742538</v>
      </c>
      <c r="E130" s="11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24291.74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27">
        <f>E131/E2</f>
        <v>7.142738686818196</v>
      </c>
      <c r="E134" s="11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1583.465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27">
        <f>E135/E2</f>
        <v>0.4656017524772854</v>
      </c>
      <c r="E138" s="11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4057.61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27">
        <f>E139/E2</f>
        <v>1.1930988855891087</v>
      </c>
      <c r="E142" s="11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1227.04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27">
        <f>E143/E2</f>
        <v>0.36079861213208264</v>
      </c>
      <c r="E146" s="11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2322.13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27">
        <f>E147/E2</f>
        <v>0.6827986709400453</v>
      </c>
      <c r="E150" s="11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2" customFormat="1" ht="31.5">
      <c r="A151" s="25"/>
      <c r="B151" s="9" t="s">
        <v>109</v>
      </c>
      <c r="C151" s="9" t="s">
        <v>70</v>
      </c>
      <c r="D151" s="27" t="s">
        <v>335</v>
      </c>
      <c r="E151" s="11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2" customFormat="1" ht="15.75">
      <c r="A152" s="25"/>
      <c r="B152" s="9" t="s">
        <v>110</v>
      </c>
      <c r="C152" s="9" t="s">
        <v>70</v>
      </c>
      <c r="D152" s="27" t="s">
        <v>34</v>
      </c>
      <c r="E152" s="11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2" customFormat="1" ht="15.75">
      <c r="A153" s="25"/>
      <c r="B153" s="9" t="s">
        <v>67</v>
      </c>
      <c r="C153" s="9" t="s">
        <v>70</v>
      </c>
      <c r="D153" s="27" t="s">
        <v>12</v>
      </c>
      <c r="E153" s="11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2" customFormat="1" ht="15.75">
      <c r="A154" s="25"/>
      <c r="B154" s="9" t="s">
        <v>111</v>
      </c>
      <c r="C154" s="9" t="s">
        <v>76</v>
      </c>
      <c r="D154" s="27">
        <f>E151/E2</f>
        <v>0</v>
      </c>
      <c r="E154" s="11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27" t="s">
        <v>337</v>
      </c>
      <c r="E155" s="11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27" t="s">
        <v>27</v>
      </c>
      <c r="E156" s="11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27" t="s">
        <v>12</v>
      </c>
      <c r="E157" s="11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27">
        <f>E155/E2</f>
        <v>0</v>
      </c>
      <c r="E158" s="11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27" t="s">
        <v>334</v>
      </c>
      <c r="E159" s="11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27" t="s">
        <v>27</v>
      </c>
      <c r="E160" s="11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27" t="s">
        <v>12</v>
      </c>
      <c r="E161" s="11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27">
        <f>E159/E2</f>
        <v>0</v>
      </c>
      <c r="E162" s="11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0</v>
      </c>
      <c r="F163" s="32"/>
      <c r="G163" s="33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11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27">
        <f>E163/E2</f>
        <v>0</v>
      </c>
      <c r="E166" s="11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2" customFormat="1" ht="47.25">
      <c r="A167" s="35" t="s">
        <v>219</v>
      </c>
      <c r="B167" s="22" t="s">
        <v>107</v>
      </c>
      <c r="C167" s="22" t="s">
        <v>70</v>
      </c>
      <c r="D167" s="22" t="s">
        <v>41</v>
      </c>
      <c r="E167" s="1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E169+E173+E181+E185+E189+E193+E201+E205+E209+E213+E197</f>
        <v>77474.57965119998</v>
      </c>
      <c r="E168" s="1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2" customFormat="1" ht="31.5" hidden="1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v>0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2" customFormat="1" ht="15.75" hidden="1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2" customFormat="1" ht="15.75" hidden="1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2" customFormat="1" ht="15.75" hidden="1">
      <c r="A172" s="25" t="s">
        <v>224</v>
      </c>
      <c r="B172" s="9" t="s">
        <v>111</v>
      </c>
      <c r="C172" s="9" t="s">
        <v>76</v>
      </c>
      <c r="D172" s="27">
        <v>251.9</v>
      </c>
      <c r="E172" s="1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2" customFormat="1" ht="31.5">
      <c r="A173" s="25"/>
      <c r="B173" s="9" t="s">
        <v>109</v>
      </c>
      <c r="C173" s="9" t="s">
        <v>70</v>
      </c>
      <c r="D173" s="9" t="s">
        <v>382</v>
      </c>
      <c r="E173" s="11">
        <f>('[4]гук(2016)'!$EN$38+'[4]гук(2016)'!$EN$42)*12*'[4]гук(2016)'!$EN$4</f>
        <v>9478.879651199999</v>
      </c>
      <c r="F173" s="34">
        <v>2</v>
      </c>
      <c r="G173" s="34">
        <f>'[3]гук(2016)'!$EN$38*12*E2</f>
        <v>4246.2004968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2" customFormat="1" ht="15.75">
      <c r="A176" s="25"/>
      <c r="B176" s="9" t="s">
        <v>111</v>
      </c>
      <c r="C176" s="9" t="s">
        <v>76</v>
      </c>
      <c r="D176" s="27">
        <f>E173/F173</f>
        <v>4739.4398255999995</v>
      </c>
      <c r="E176" s="1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2" customFormat="1" ht="31.5">
      <c r="A177" s="25"/>
      <c r="B177" s="9" t="s">
        <v>109</v>
      </c>
      <c r="C177" s="9" t="s">
        <v>70</v>
      </c>
      <c r="D177" s="9" t="s">
        <v>42</v>
      </c>
      <c r="E177" s="11">
        <f>2148.426</f>
        <v>2148.426</v>
      </c>
      <c r="F177" s="34">
        <v>1</v>
      </c>
      <c r="G177" s="34">
        <f>'[3]гук(2016)'!$EN$39*12*E2</f>
        <v>3022.8151451999997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2" customFormat="1" ht="15.75">
      <c r="A178" s="25"/>
      <c r="B178" s="9" t="s">
        <v>110</v>
      </c>
      <c r="C178" s="9" t="s">
        <v>70</v>
      </c>
      <c r="D178" s="9" t="s">
        <v>43</v>
      </c>
      <c r="E178" s="11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2" customFormat="1" ht="15.75">
      <c r="A179" s="25"/>
      <c r="B179" s="9" t="s">
        <v>67</v>
      </c>
      <c r="C179" s="9" t="s">
        <v>70</v>
      </c>
      <c r="D179" s="9" t="s">
        <v>22</v>
      </c>
      <c r="E179" s="11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2" customFormat="1" ht="15.75">
      <c r="A180" s="25"/>
      <c r="B180" s="9" t="s">
        <v>111</v>
      </c>
      <c r="C180" s="9" t="s">
        <v>76</v>
      </c>
      <c r="D180" s="27">
        <f>E177/F177</f>
        <v>2148.426</v>
      </c>
      <c r="E180" s="11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2" customFormat="1" ht="31.5">
      <c r="A181" s="25" t="s">
        <v>225</v>
      </c>
      <c r="B181" s="9" t="s">
        <v>109</v>
      </c>
      <c r="C181" s="9" t="s">
        <v>70</v>
      </c>
      <c r="D181" s="9" t="s">
        <v>44</v>
      </c>
      <c r="E181" s="11">
        <v>1775.88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2" customFormat="1" ht="15.75">
      <c r="A182" s="25" t="s">
        <v>226</v>
      </c>
      <c r="B182" s="9" t="s">
        <v>110</v>
      </c>
      <c r="C182" s="9" t="s">
        <v>70</v>
      </c>
      <c r="D182" s="9" t="s">
        <v>27</v>
      </c>
      <c r="E182" s="11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2" customFormat="1" ht="15.75">
      <c r="A183" s="25" t="s">
        <v>227</v>
      </c>
      <c r="B183" s="9" t="s">
        <v>67</v>
      </c>
      <c r="C183" s="9" t="s">
        <v>70</v>
      </c>
      <c r="D183" s="9" t="s">
        <v>12</v>
      </c>
      <c r="E183" s="11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2" customFormat="1" ht="15.75">
      <c r="A184" s="25" t="s">
        <v>228</v>
      </c>
      <c r="B184" s="9" t="s">
        <v>111</v>
      </c>
      <c r="C184" s="9" t="s">
        <v>76</v>
      </c>
      <c r="D184" s="27">
        <f>E181/E2</f>
        <v>0.522179423093887</v>
      </c>
      <c r="E184" s="11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2" customFormat="1" ht="31.5">
      <c r="A185" s="25" t="s">
        <v>229</v>
      </c>
      <c r="B185" s="9" t="s">
        <v>109</v>
      </c>
      <c r="C185" s="9" t="s">
        <v>70</v>
      </c>
      <c r="D185" s="9" t="s">
        <v>45</v>
      </c>
      <c r="E185" s="11">
        <v>975.1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2" customFormat="1" ht="15.75">
      <c r="A186" s="25" t="s">
        <v>230</v>
      </c>
      <c r="B186" s="9" t="s">
        <v>110</v>
      </c>
      <c r="C186" s="9" t="s">
        <v>70</v>
      </c>
      <c r="D186" s="9" t="s">
        <v>27</v>
      </c>
      <c r="E186" s="1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2" customFormat="1" ht="15.75">
      <c r="A187" s="25" t="s">
        <v>231</v>
      </c>
      <c r="B187" s="9" t="s">
        <v>67</v>
      </c>
      <c r="C187" s="9" t="s">
        <v>70</v>
      </c>
      <c r="D187" s="9" t="s">
        <v>12</v>
      </c>
      <c r="E187" s="1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2" customFormat="1" ht="15.75">
      <c r="A188" s="25" t="s">
        <v>232</v>
      </c>
      <c r="B188" s="9" t="s">
        <v>111</v>
      </c>
      <c r="C188" s="9" t="s">
        <v>76</v>
      </c>
      <c r="D188" s="27">
        <f>E185/E2</f>
        <v>0.28671822164721106</v>
      </c>
      <c r="E188" s="1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2" customFormat="1" ht="31.5">
      <c r="A189" s="25" t="s">
        <v>233</v>
      </c>
      <c r="B189" s="9" t="s">
        <v>109</v>
      </c>
      <c r="C189" s="9" t="s">
        <v>70</v>
      </c>
      <c r="D189" s="9" t="s">
        <v>46</v>
      </c>
      <c r="E189" s="11">
        <v>14707.09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2" customFormat="1" ht="15.75">
      <c r="A190" s="25" t="s">
        <v>234</v>
      </c>
      <c r="B190" s="9" t="s">
        <v>110</v>
      </c>
      <c r="C190" s="9" t="s">
        <v>70</v>
      </c>
      <c r="D190" s="9" t="s">
        <v>27</v>
      </c>
      <c r="E190" s="1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2" customFormat="1" ht="15.75">
      <c r="A191" s="25" t="s">
        <v>235</v>
      </c>
      <c r="B191" s="9" t="s">
        <v>67</v>
      </c>
      <c r="C191" s="9" t="s">
        <v>70</v>
      </c>
      <c r="D191" s="9" t="s">
        <v>12</v>
      </c>
      <c r="E191" s="1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2" customFormat="1" ht="15.75">
      <c r="A192" s="25" t="s">
        <v>236</v>
      </c>
      <c r="B192" s="9" t="s">
        <v>111</v>
      </c>
      <c r="C192" s="9" t="s">
        <v>76</v>
      </c>
      <c r="D192" s="27">
        <f>E189/E2</f>
        <v>4.324469993237084</v>
      </c>
      <c r="E192" s="1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2" customFormat="1" ht="31.5">
      <c r="A193" s="25" t="s">
        <v>237</v>
      </c>
      <c r="B193" s="9" t="s">
        <v>109</v>
      </c>
      <c r="C193" s="9" t="s">
        <v>70</v>
      </c>
      <c r="D193" s="9" t="s">
        <v>324</v>
      </c>
      <c r="E193" s="11">
        <v>3811.31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2" customFormat="1" ht="15.75">
      <c r="A194" s="25" t="s">
        <v>238</v>
      </c>
      <c r="B194" s="9" t="s">
        <v>110</v>
      </c>
      <c r="C194" s="9" t="s">
        <v>70</v>
      </c>
      <c r="D194" s="9" t="s">
        <v>27</v>
      </c>
      <c r="E194" s="1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2" customFormat="1" ht="15.75">
      <c r="A195" s="25" t="s">
        <v>240</v>
      </c>
      <c r="B195" s="9" t="s">
        <v>67</v>
      </c>
      <c r="C195" s="9" t="s">
        <v>70</v>
      </c>
      <c r="D195" s="9" t="s">
        <v>12</v>
      </c>
      <c r="E195" s="1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2" customFormat="1" ht="15.75">
      <c r="A196" s="25" t="s">
        <v>241</v>
      </c>
      <c r="B196" s="9" t="s">
        <v>111</v>
      </c>
      <c r="C196" s="9" t="s">
        <v>76</v>
      </c>
      <c r="D196" s="27">
        <f>E193/E2</f>
        <v>1.1206768796495046</v>
      </c>
      <c r="E196" s="1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2" customFormat="1" ht="33.75" customHeight="1">
      <c r="A197" s="25"/>
      <c r="B197" s="9"/>
      <c r="C197" s="9"/>
      <c r="D197" s="27" t="s">
        <v>383</v>
      </c>
      <c r="E197" s="11">
        <v>6890.68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2" customFormat="1" ht="15.75">
      <c r="A198" s="25"/>
      <c r="B198" s="9" t="s">
        <v>110</v>
      </c>
      <c r="C198" s="9" t="s">
        <v>70</v>
      </c>
      <c r="D198" s="9" t="s">
        <v>27</v>
      </c>
      <c r="E198" s="11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2" customFormat="1" ht="15.75">
      <c r="A199" s="25"/>
      <c r="B199" s="9" t="s">
        <v>67</v>
      </c>
      <c r="C199" s="9" t="s">
        <v>70</v>
      </c>
      <c r="D199" s="9" t="s">
        <v>12</v>
      </c>
      <c r="E199" s="1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2" customFormat="1" ht="15.75">
      <c r="A200" s="25"/>
      <c r="B200" s="9" t="s">
        <v>111</v>
      </c>
      <c r="C200" s="9" t="s">
        <v>76</v>
      </c>
      <c r="D200" s="27">
        <f>E197/E2</f>
        <v>2.0261342585786117</v>
      </c>
      <c r="E200" s="1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2" customFormat="1" ht="31.5">
      <c r="A201" s="25" t="s">
        <v>242</v>
      </c>
      <c r="B201" s="9" t="s">
        <v>109</v>
      </c>
      <c r="C201" s="9" t="s">
        <v>70</v>
      </c>
      <c r="D201" s="9" t="s">
        <v>47</v>
      </c>
      <c r="E201" s="11">
        <v>3638.61</v>
      </c>
      <c r="F201" s="11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2" customFormat="1" ht="15.75">
      <c r="A202" s="25" t="s">
        <v>239</v>
      </c>
      <c r="B202" s="9" t="s">
        <v>110</v>
      </c>
      <c r="C202" s="9" t="s">
        <v>70</v>
      </c>
      <c r="D202" s="9" t="s">
        <v>27</v>
      </c>
      <c r="E202" s="11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2" customFormat="1" ht="15.75">
      <c r="A203" s="25" t="s">
        <v>243</v>
      </c>
      <c r="B203" s="9" t="s">
        <v>67</v>
      </c>
      <c r="C203" s="9" t="s">
        <v>70</v>
      </c>
      <c r="D203" s="9" t="s">
        <v>12</v>
      </c>
      <c r="E203" s="1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2" customFormat="1" ht="15.75">
      <c r="A204" s="25" t="s">
        <v>244</v>
      </c>
      <c r="B204" s="9" t="s">
        <v>111</v>
      </c>
      <c r="C204" s="9" t="s">
        <v>76</v>
      </c>
      <c r="D204" s="27">
        <f>E201/E2</f>
        <v>1.0698962039460143</v>
      </c>
      <c r="E204" s="1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2" customFormat="1" ht="31.5">
      <c r="A205" s="25" t="s">
        <v>245</v>
      </c>
      <c r="B205" s="9" t="s">
        <v>109</v>
      </c>
      <c r="C205" s="9" t="s">
        <v>70</v>
      </c>
      <c r="D205" s="9" t="s">
        <v>48</v>
      </c>
      <c r="E205" s="11">
        <v>6112.63</v>
      </c>
      <c r="F205" s="34" t="s">
        <v>332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2" customFormat="1" ht="15.75">
      <c r="A206" s="25" t="s">
        <v>246</v>
      </c>
      <c r="B206" s="9" t="s">
        <v>110</v>
      </c>
      <c r="C206" s="9" t="s">
        <v>70</v>
      </c>
      <c r="D206" s="9" t="s">
        <v>27</v>
      </c>
      <c r="E206" s="11"/>
      <c r="F206" s="34" t="s">
        <v>12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2" customFormat="1" ht="15.75">
      <c r="A207" s="25" t="s">
        <v>247</v>
      </c>
      <c r="B207" s="9" t="s">
        <v>67</v>
      </c>
      <c r="C207" s="9" t="s">
        <v>70</v>
      </c>
      <c r="D207" s="9" t="s">
        <v>12</v>
      </c>
      <c r="E207" s="1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2" customFormat="1" ht="15.75">
      <c r="A208" s="25" t="s">
        <v>248</v>
      </c>
      <c r="B208" s="9" t="s">
        <v>111</v>
      </c>
      <c r="C208" s="9" t="s">
        <v>76</v>
      </c>
      <c r="D208" s="27">
        <f>E205/E2</f>
        <v>1.7973565820812138</v>
      </c>
      <c r="E208" s="1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2" customFormat="1" ht="31.5">
      <c r="A209" s="25" t="s">
        <v>249</v>
      </c>
      <c r="B209" s="9" t="s">
        <v>109</v>
      </c>
      <c r="C209" s="9" t="s">
        <v>70</v>
      </c>
      <c r="D209" s="9" t="s">
        <v>49</v>
      </c>
      <c r="E209" s="11">
        <v>30084.4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2" customFormat="1" ht="15.75">
      <c r="A210" s="25" t="s">
        <v>250</v>
      </c>
      <c r="B210" s="9" t="s">
        <v>110</v>
      </c>
      <c r="C210" s="9" t="s">
        <v>70</v>
      </c>
      <c r="D210" s="9" t="s">
        <v>27</v>
      </c>
      <c r="E210" s="11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2" customFormat="1" ht="15.75">
      <c r="A211" s="25" t="s">
        <v>251</v>
      </c>
      <c r="B211" s="9" t="s">
        <v>67</v>
      </c>
      <c r="C211" s="9" t="s">
        <v>70</v>
      </c>
      <c r="D211" s="9" t="s">
        <v>12</v>
      </c>
      <c r="E211" s="11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2" customFormat="1" ht="15.75">
      <c r="A212" s="25" t="s">
        <v>252</v>
      </c>
      <c r="B212" s="9" t="s">
        <v>111</v>
      </c>
      <c r="C212" s="9" t="s">
        <v>76</v>
      </c>
      <c r="D212" s="27">
        <f>E209/E2</f>
        <v>8.846011349936783</v>
      </c>
      <c r="E212" s="1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2" customFormat="1" ht="31.5">
      <c r="A213" s="25"/>
      <c r="B213" s="9" t="s">
        <v>109</v>
      </c>
      <c r="C213" s="9" t="s">
        <v>70</v>
      </c>
      <c r="D213" s="27" t="s">
        <v>375</v>
      </c>
      <c r="E213" s="11">
        <v>0</v>
      </c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2" customFormat="1" ht="15.75">
      <c r="A214" s="25"/>
      <c r="B214" s="9" t="s">
        <v>110</v>
      </c>
      <c r="C214" s="9" t="s">
        <v>70</v>
      </c>
      <c r="D214" s="27" t="s">
        <v>27</v>
      </c>
      <c r="E214" s="11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2" customFormat="1" ht="15.75">
      <c r="A215" s="25"/>
      <c r="B215" s="9" t="s">
        <v>67</v>
      </c>
      <c r="C215" s="9" t="s">
        <v>70</v>
      </c>
      <c r="D215" s="27" t="s">
        <v>12</v>
      </c>
      <c r="E215" s="11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2" customFormat="1" ht="15.75">
      <c r="A216" s="25"/>
      <c r="B216" s="9" t="s">
        <v>111</v>
      </c>
      <c r="C216" s="9" t="s">
        <v>76</v>
      </c>
      <c r="D216" s="27">
        <f>E213/E2</f>
        <v>0</v>
      </c>
      <c r="E216" s="1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2" customFormat="1" ht="47.25">
      <c r="A217" s="35" t="s">
        <v>287</v>
      </c>
      <c r="B217" s="22" t="s">
        <v>107</v>
      </c>
      <c r="C217" s="22" t="s">
        <v>70</v>
      </c>
      <c r="D217" s="22" t="s">
        <v>50</v>
      </c>
      <c r="E217" s="1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2" customFormat="1" ht="18.75">
      <c r="A218" s="25" t="s">
        <v>253</v>
      </c>
      <c r="B218" s="9" t="s">
        <v>108</v>
      </c>
      <c r="C218" s="9" t="s">
        <v>76</v>
      </c>
      <c r="D218" s="26">
        <f>E219+E223+E227+E231+E235+E239+E243+E247+E251+E255</f>
        <v>94984.95</v>
      </c>
      <c r="E218" s="11"/>
      <c r="F218" s="30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2" customFormat="1" ht="31.5">
      <c r="A219" s="25" t="s">
        <v>254</v>
      </c>
      <c r="B219" s="9" t="s">
        <v>109</v>
      </c>
      <c r="C219" s="9" t="s">
        <v>70</v>
      </c>
      <c r="D219" s="9" t="s">
        <v>51</v>
      </c>
      <c r="E219" s="11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2" customFormat="1" ht="15.75">
      <c r="A220" s="25" t="s">
        <v>283</v>
      </c>
      <c r="B220" s="9" t="s">
        <v>110</v>
      </c>
      <c r="C220" s="9" t="s">
        <v>70</v>
      </c>
      <c r="D220" s="9" t="s">
        <v>27</v>
      </c>
      <c r="E220" s="1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2" customFormat="1" ht="15.75">
      <c r="A221" s="25" t="s">
        <v>255</v>
      </c>
      <c r="B221" s="9" t="s">
        <v>67</v>
      </c>
      <c r="C221" s="9" t="s">
        <v>70</v>
      </c>
      <c r="D221" s="9" t="s">
        <v>12</v>
      </c>
      <c r="E221" s="1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2" customFormat="1" ht="15.75">
      <c r="A222" s="25" t="s">
        <v>256</v>
      </c>
      <c r="B222" s="9" t="s">
        <v>111</v>
      </c>
      <c r="C222" s="9" t="s">
        <v>76</v>
      </c>
      <c r="D222" s="9">
        <v>0</v>
      </c>
      <c r="E222" s="1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2" customFormat="1" ht="31.5">
      <c r="A223" s="25" t="s">
        <v>257</v>
      </c>
      <c r="B223" s="9" t="s">
        <v>109</v>
      </c>
      <c r="C223" s="9" t="s">
        <v>70</v>
      </c>
      <c r="D223" s="9" t="s">
        <v>53</v>
      </c>
      <c r="E223" s="11">
        <v>1214.78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2" customFormat="1" ht="15.75">
      <c r="A224" s="25" t="s">
        <v>258</v>
      </c>
      <c r="B224" s="9" t="s">
        <v>110</v>
      </c>
      <c r="C224" s="9" t="s">
        <v>70</v>
      </c>
      <c r="D224" s="9" t="s">
        <v>27</v>
      </c>
      <c r="E224" s="1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2" customFormat="1" ht="15.75">
      <c r="A225" s="25" t="s">
        <v>259</v>
      </c>
      <c r="B225" s="9" t="s">
        <v>67</v>
      </c>
      <c r="C225" s="9" t="s">
        <v>70</v>
      </c>
      <c r="D225" s="9" t="s">
        <v>12</v>
      </c>
      <c r="E225" s="1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2" customFormat="1" ht="15.75">
      <c r="A226" s="25" t="s">
        <v>260</v>
      </c>
      <c r="B226" s="9" t="s">
        <v>111</v>
      </c>
      <c r="C226" s="9" t="s">
        <v>76</v>
      </c>
      <c r="D226" s="27">
        <f>E223/E2</f>
        <v>0.35719368402481694</v>
      </c>
      <c r="E226" s="1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2" customFormat="1" ht="31.5">
      <c r="A227" s="25" t="s">
        <v>261</v>
      </c>
      <c r="B227" s="9" t="s">
        <v>109</v>
      </c>
      <c r="C227" s="9" t="s">
        <v>70</v>
      </c>
      <c r="D227" s="9" t="s">
        <v>52</v>
      </c>
      <c r="E227" s="11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2" customFormat="1" ht="15.75">
      <c r="A228" s="25" t="s">
        <v>262</v>
      </c>
      <c r="B228" s="9" t="s">
        <v>110</v>
      </c>
      <c r="C228" s="9" t="s">
        <v>70</v>
      </c>
      <c r="D228" s="9" t="s">
        <v>27</v>
      </c>
      <c r="E228" s="1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2" customFormat="1" ht="15.75">
      <c r="A229" s="25" t="s">
        <v>263</v>
      </c>
      <c r="B229" s="9" t="s">
        <v>67</v>
      </c>
      <c r="C229" s="9" t="s">
        <v>70</v>
      </c>
      <c r="D229" s="9" t="s">
        <v>12</v>
      </c>
      <c r="E229" s="1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2" customFormat="1" ht="15.75">
      <c r="A230" s="25" t="s">
        <v>264</v>
      </c>
      <c r="B230" s="9" t="s">
        <v>111</v>
      </c>
      <c r="C230" s="9" t="s">
        <v>76</v>
      </c>
      <c r="D230" s="27">
        <f>E227/E2</f>
        <v>0</v>
      </c>
      <c r="E230" s="1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2" customFormat="1" ht="31.5">
      <c r="A231" s="25" t="s">
        <v>265</v>
      </c>
      <c r="B231" s="9" t="s">
        <v>109</v>
      </c>
      <c r="C231" s="9" t="s">
        <v>70</v>
      </c>
      <c r="D231" s="9" t="s">
        <v>288</v>
      </c>
      <c r="E231" s="11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2" customFormat="1" ht="15.75">
      <c r="A232" s="25" t="s">
        <v>266</v>
      </c>
      <c r="B232" s="9" t="s">
        <v>110</v>
      </c>
      <c r="C232" s="9" t="s">
        <v>70</v>
      </c>
      <c r="D232" s="9" t="s">
        <v>27</v>
      </c>
      <c r="E232" s="1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2" customFormat="1" ht="15.75">
      <c r="A233" s="25" t="s">
        <v>267</v>
      </c>
      <c r="B233" s="9" t="s">
        <v>67</v>
      </c>
      <c r="C233" s="9" t="s">
        <v>70</v>
      </c>
      <c r="D233" s="9" t="s">
        <v>12</v>
      </c>
      <c r="E233" s="1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2" customFormat="1" ht="15.75">
      <c r="A234" s="25" t="s">
        <v>268</v>
      </c>
      <c r="B234" s="9" t="s">
        <v>111</v>
      </c>
      <c r="C234" s="9" t="s">
        <v>76</v>
      </c>
      <c r="D234" s="9">
        <v>0</v>
      </c>
      <c r="E234" s="1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2" customFormat="1" ht="31.5">
      <c r="A235" s="25" t="s">
        <v>269</v>
      </c>
      <c r="B235" s="9" t="s">
        <v>109</v>
      </c>
      <c r="C235" s="9" t="s">
        <v>70</v>
      </c>
      <c r="D235" s="9" t="s">
        <v>338</v>
      </c>
      <c r="E235" s="11">
        <v>19770.16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2" customFormat="1" ht="15.75">
      <c r="A236" s="25" t="s">
        <v>270</v>
      </c>
      <c r="B236" s="9" t="s">
        <v>110</v>
      </c>
      <c r="C236" s="9" t="s">
        <v>70</v>
      </c>
      <c r="D236" s="9" t="s">
        <v>27</v>
      </c>
      <c r="E236" s="1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2" customFormat="1" ht="15.75">
      <c r="A237" s="25" t="s">
        <v>271</v>
      </c>
      <c r="B237" s="9" t="s">
        <v>67</v>
      </c>
      <c r="C237" s="9" t="s">
        <v>70</v>
      </c>
      <c r="D237" s="9" t="s">
        <v>12</v>
      </c>
      <c r="E237" s="1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2" customFormat="1" ht="15.75">
      <c r="A238" s="25" t="s">
        <v>272</v>
      </c>
      <c r="B238" s="9" t="s">
        <v>111</v>
      </c>
      <c r="C238" s="9" t="s">
        <v>76</v>
      </c>
      <c r="D238" s="27">
        <f>E235/E2+E236/E2</f>
        <v>5.813214149195801</v>
      </c>
      <c r="E238" s="1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2" customFormat="1" ht="31.5">
      <c r="A239" s="25" t="s">
        <v>273</v>
      </c>
      <c r="B239" s="9" t="s">
        <v>109</v>
      </c>
      <c r="C239" s="9" t="s">
        <v>70</v>
      </c>
      <c r="D239" s="9" t="s">
        <v>1</v>
      </c>
      <c r="E239" s="11">
        <v>73949.54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2" customFormat="1" ht="15.75">
      <c r="A240" s="25" t="s">
        <v>274</v>
      </c>
      <c r="B240" s="9" t="s">
        <v>110</v>
      </c>
      <c r="C240" s="9" t="s">
        <v>70</v>
      </c>
      <c r="D240" s="9" t="s">
        <v>27</v>
      </c>
      <c r="E240" s="1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2" customFormat="1" ht="15.75">
      <c r="A241" s="25" t="s">
        <v>275</v>
      </c>
      <c r="B241" s="9" t="s">
        <v>67</v>
      </c>
      <c r="C241" s="9" t="s">
        <v>70</v>
      </c>
      <c r="D241" s="9" t="s">
        <v>12</v>
      </c>
      <c r="E241" s="1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2" customFormat="1" ht="15.75">
      <c r="A242" s="25" t="s">
        <v>276</v>
      </c>
      <c r="B242" s="9" t="s">
        <v>111</v>
      </c>
      <c r="C242" s="9" t="s">
        <v>76</v>
      </c>
      <c r="D242" s="27">
        <f>E239/E2</f>
        <v>21.74410891234673</v>
      </c>
      <c r="E242" s="1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2" customFormat="1" ht="31.5">
      <c r="A243" s="25" t="s">
        <v>277</v>
      </c>
      <c r="B243" s="9" t="s">
        <v>109</v>
      </c>
      <c r="C243" s="9" t="s">
        <v>70</v>
      </c>
      <c r="D243" s="9" t="s">
        <v>0</v>
      </c>
      <c r="E243" s="11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2" customFormat="1" ht="15.75">
      <c r="A244" s="25" t="s">
        <v>278</v>
      </c>
      <c r="B244" s="9" t="s">
        <v>110</v>
      </c>
      <c r="C244" s="9" t="s">
        <v>70</v>
      </c>
      <c r="D244" s="9" t="s">
        <v>27</v>
      </c>
      <c r="E244" s="1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2" customFormat="1" ht="15.75">
      <c r="A245" s="25" t="s">
        <v>279</v>
      </c>
      <c r="B245" s="9" t="s">
        <v>67</v>
      </c>
      <c r="C245" s="9" t="s">
        <v>70</v>
      </c>
      <c r="D245" s="9" t="s">
        <v>12</v>
      </c>
      <c r="E245" s="1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2" customFormat="1" ht="15.75">
      <c r="A246" s="25" t="s">
        <v>280</v>
      </c>
      <c r="B246" s="9" t="s">
        <v>111</v>
      </c>
      <c r="C246" s="9" t="s">
        <v>76</v>
      </c>
      <c r="D246" s="27">
        <f>E243/E2</f>
        <v>0</v>
      </c>
      <c r="E246" s="1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2" customFormat="1" ht="31.5">
      <c r="A247" s="25" t="s">
        <v>282</v>
      </c>
      <c r="B247" s="9" t="s">
        <v>109</v>
      </c>
      <c r="C247" s="9" t="s">
        <v>70</v>
      </c>
      <c r="D247" s="9" t="s">
        <v>54</v>
      </c>
      <c r="E247" s="11">
        <v>50.47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2" customFormat="1" ht="15.75">
      <c r="A248" s="25" t="s">
        <v>284</v>
      </c>
      <c r="B248" s="9" t="s">
        <v>110</v>
      </c>
      <c r="C248" s="9" t="s">
        <v>70</v>
      </c>
      <c r="D248" s="9" t="s">
        <v>27</v>
      </c>
      <c r="E248" s="1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2" customFormat="1" ht="15.75">
      <c r="A249" s="25" t="s">
        <v>285</v>
      </c>
      <c r="B249" s="9" t="s">
        <v>67</v>
      </c>
      <c r="C249" s="9" t="s">
        <v>70</v>
      </c>
      <c r="D249" s="9" t="s">
        <v>12</v>
      </c>
      <c r="E249" s="1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2" customFormat="1" ht="15.75">
      <c r="A250" s="25" t="s">
        <v>286</v>
      </c>
      <c r="B250" s="9" t="s">
        <v>111</v>
      </c>
      <c r="C250" s="9" t="s">
        <v>76</v>
      </c>
      <c r="D250" s="27">
        <f>E247/E2</f>
        <v>0.014840189361639566</v>
      </c>
      <c r="E250" s="1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2" customFormat="1" ht="31.5">
      <c r="A251" s="25" t="s">
        <v>289</v>
      </c>
      <c r="B251" s="9" t="s">
        <v>109</v>
      </c>
      <c r="C251" s="9" t="s">
        <v>70</v>
      </c>
      <c r="D251" s="9" t="s">
        <v>55</v>
      </c>
      <c r="E251" s="11">
        <v>0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2" customFormat="1" ht="15.75">
      <c r="A252" s="25" t="s">
        <v>290</v>
      </c>
      <c r="B252" s="9" t="s">
        <v>110</v>
      </c>
      <c r="C252" s="9" t="s">
        <v>70</v>
      </c>
      <c r="D252" s="9" t="s">
        <v>27</v>
      </c>
      <c r="E252" s="11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2" customFormat="1" ht="15.75">
      <c r="A253" s="25" t="s">
        <v>291</v>
      </c>
      <c r="B253" s="9" t="s">
        <v>67</v>
      </c>
      <c r="C253" s="9" t="s">
        <v>70</v>
      </c>
      <c r="D253" s="9" t="s">
        <v>12</v>
      </c>
      <c r="E253" s="11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2" customFormat="1" ht="15.75">
      <c r="A254" s="25" t="s">
        <v>292</v>
      </c>
      <c r="B254" s="9" t="s">
        <v>111</v>
      </c>
      <c r="C254" s="9" t="s">
        <v>76</v>
      </c>
      <c r="D254" s="27">
        <f>E251/E2</f>
        <v>0</v>
      </c>
      <c r="E254" s="11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2" customFormat="1" ht="31.5">
      <c r="A255" s="25" t="s">
        <v>370</v>
      </c>
      <c r="B255" s="9" t="s">
        <v>109</v>
      </c>
      <c r="C255" s="9" t="s">
        <v>70</v>
      </c>
      <c r="D255" s="9" t="s">
        <v>56</v>
      </c>
      <c r="E255" s="11">
        <v>0</v>
      </c>
      <c r="F255" s="34" t="s">
        <v>333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22" s="12" customFormat="1" ht="15.75">
      <c r="A256" s="25" t="s">
        <v>371</v>
      </c>
      <c r="B256" s="9" t="s">
        <v>110</v>
      </c>
      <c r="C256" s="9" t="s">
        <v>70</v>
      </c>
      <c r="D256" s="9" t="s">
        <v>27</v>
      </c>
      <c r="E256" s="11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s="12" customFormat="1" ht="15.75">
      <c r="A257" s="25" t="s">
        <v>372</v>
      </c>
      <c r="B257" s="9" t="s">
        <v>67</v>
      </c>
      <c r="C257" s="9" t="s">
        <v>70</v>
      </c>
      <c r="D257" s="9" t="s">
        <v>325</v>
      </c>
      <c r="E257" s="11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1:22" s="12" customFormat="1" ht="15.75">
      <c r="A258" s="25" t="s">
        <v>373</v>
      </c>
      <c r="B258" s="9" t="s">
        <v>111</v>
      </c>
      <c r="C258" s="9" t="s">
        <v>76</v>
      </c>
      <c r="D258" s="27">
        <f>E255/E2</f>
        <v>0</v>
      </c>
      <c r="E258" s="11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1:22" s="12" customFormat="1" ht="15.75">
      <c r="A259" s="25"/>
      <c r="B259" s="22" t="s">
        <v>281</v>
      </c>
      <c r="C259" s="9" t="s">
        <v>76</v>
      </c>
      <c r="D259" s="31">
        <f>SUM(D90,D28,D34,D60,D66,D72,D78,D84,D100,D110,D168,D218)</f>
        <v>459252.7966512</v>
      </c>
      <c r="E259" s="11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1:4" ht="15.75">
      <c r="A260" s="37" t="s">
        <v>293</v>
      </c>
      <c r="B260" s="37"/>
      <c r="C260" s="37"/>
      <c r="D260" s="37"/>
    </row>
    <row r="261" spans="1:4" ht="15.75">
      <c r="A261" s="7" t="s">
        <v>294</v>
      </c>
      <c r="B261" s="8" t="s">
        <v>295</v>
      </c>
      <c r="C261" s="8" t="s">
        <v>296</v>
      </c>
      <c r="D261" s="46">
        <f>'[1]2018 Управл'!$AA$32</f>
        <v>5</v>
      </c>
    </row>
    <row r="262" spans="1:4" ht="15.75">
      <c r="A262" s="7" t="s">
        <v>297</v>
      </c>
      <c r="B262" s="8" t="s">
        <v>298</v>
      </c>
      <c r="C262" s="8" t="s">
        <v>296</v>
      </c>
      <c r="D262" s="46">
        <f>'[1]2018 Управл'!$AB$32</f>
        <v>5</v>
      </c>
    </row>
    <row r="263" spans="1:4" ht="15.75">
      <c r="A263" s="7" t="s">
        <v>299</v>
      </c>
      <c r="B263" s="8" t="s">
        <v>300</v>
      </c>
      <c r="C263" s="8" t="s">
        <v>296</v>
      </c>
      <c r="D263" s="8">
        <v>0</v>
      </c>
    </row>
    <row r="264" spans="1:4" ht="15.75">
      <c r="A264" s="7" t="s">
        <v>301</v>
      </c>
      <c r="B264" s="8" t="s">
        <v>302</v>
      </c>
      <c r="C264" s="8" t="s">
        <v>76</v>
      </c>
      <c r="D264" s="41">
        <f>'[1]2018 Управл'!$AD$32</f>
        <v>-388.91</v>
      </c>
    </row>
    <row r="265" spans="1:4" ht="15.75">
      <c r="A265" s="37" t="s">
        <v>303</v>
      </c>
      <c r="B265" s="37"/>
      <c r="C265" s="37"/>
      <c r="D265" s="37"/>
    </row>
    <row r="266" spans="1:4" ht="15.75">
      <c r="A266" s="7" t="s">
        <v>304</v>
      </c>
      <c r="B266" s="8" t="s">
        <v>75</v>
      </c>
      <c r="C266" s="8" t="s">
        <v>76</v>
      </c>
      <c r="D266" s="8">
        <v>0</v>
      </c>
    </row>
    <row r="267" spans="1:4" ht="15.75">
      <c r="A267" s="7" t="s">
        <v>305</v>
      </c>
      <c r="B267" s="8" t="s">
        <v>77</v>
      </c>
      <c r="C267" s="8" t="s">
        <v>76</v>
      </c>
      <c r="D267" s="8">
        <v>0</v>
      </c>
    </row>
    <row r="268" spans="1:4" ht="15.75">
      <c r="A268" s="7" t="s">
        <v>306</v>
      </c>
      <c r="B268" s="8" t="s">
        <v>79</v>
      </c>
      <c r="C268" s="8" t="s">
        <v>76</v>
      </c>
      <c r="D268" s="8">
        <v>0</v>
      </c>
    </row>
    <row r="269" spans="1:4" ht="15.75">
      <c r="A269" s="7" t="s">
        <v>307</v>
      </c>
      <c r="B269" s="8" t="s">
        <v>102</v>
      </c>
      <c r="C269" s="8" t="s">
        <v>76</v>
      </c>
      <c r="D269" s="8">
        <v>0</v>
      </c>
    </row>
    <row r="270" spans="1:4" ht="15.75">
      <c r="A270" s="7" t="s">
        <v>308</v>
      </c>
      <c r="B270" s="8" t="s">
        <v>309</v>
      </c>
      <c r="C270" s="8" t="s">
        <v>76</v>
      </c>
      <c r="D270" s="8">
        <v>0</v>
      </c>
    </row>
    <row r="271" spans="1:4" ht="15.75">
      <c r="A271" s="7" t="s">
        <v>310</v>
      </c>
      <c r="B271" s="8" t="s">
        <v>104</v>
      </c>
      <c r="C271" s="8" t="s">
        <v>76</v>
      </c>
      <c r="D271" s="8">
        <v>0</v>
      </c>
    </row>
    <row r="272" spans="1:4" ht="15.75">
      <c r="A272" s="37" t="s">
        <v>311</v>
      </c>
      <c r="B272" s="37"/>
      <c r="C272" s="37"/>
      <c r="D272" s="37"/>
    </row>
    <row r="273" spans="1:4" ht="15.75">
      <c r="A273" s="7" t="s">
        <v>312</v>
      </c>
      <c r="B273" s="8" t="s">
        <v>295</v>
      </c>
      <c r="C273" s="8" t="s">
        <v>296</v>
      </c>
      <c r="D273" s="8">
        <v>0</v>
      </c>
    </row>
    <row r="274" spans="1:4" ht="15.75">
      <c r="A274" s="7" t="s">
        <v>313</v>
      </c>
      <c r="B274" s="8" t="s">
        <v>298</v>
      </c>
      <c r="C274" s="8" t="s">
        <v>296</v>
      </c>
      <c r="D274" s="8">
        <v>0</v>
      </c>
    </row>
    <row r="275" spans="1:4" ht="15.75">
      <c r="A275" s="7" t="s">
        <v>314</v>
      </c>
      <c r="B275" s="8" t="s">
        <v>315</v>
      </c>
      <c r="C275" s="8" t="s">
        <v>296</v>
      </c>
      <c r="D275" s="8">
        <v>0</v>
      </c>
    </row>
    <row r="276" spans="1:4" ht="15.75">
      <c r="A276" s="7" t="s">
        <v>316</v>
      </c>
      <c r="B276" s="8" t="s">
        <v>302</v>
      </c>
      <c r="C276" s="8" t="s">
        <v>76</v>
      </c>
      <c r="D276" s="8">
        <v>0</v>
      </c>
    </row>
    <row r="277" spans="1:4" ht="15.75">
      <c r="A277" s="37" t="s">
        <v>317</v>
      </c>
      <c r="B277" s="37"/>
      <c r="C277" s="37"/>
      <c r="D277" s="37"/>
    </row>
    <row r="278" spans="1:4" ht="15.75">
      <c r="A278" s="7" t="s">
        <v>318</v>
      </c>
      <c r="B278" s="8" t="s">
        <v>319</v>
      </c>
      <c r="C278" s="8" t="s">
        <v>296</v>
      </c>
      <c r="D278" s="8">
        <v>0</v>
      </c>
    </row>
    <row r="279" spans="1:4" ht="15.75">
      <c r="A279" s="7" t="s">
        <v>320</v>
      </c>
      <c r="B279" s="8" t="s">
        <v>321</v>
      </c>
      <c r="C279" s="8" t="s">
        <v>296</v>
      </c>
      <c r="D279" s="8">
        <v>0</v>
      </c>
    </row>
    <row r="280" spans="1:4" ht="31.5">
      <c r="A280" s="7" t="s">
        <v>322</v>
      </c>
      <c r="B280" s="8" t="s">
        <v>323</v>
      </c>
      <c r="C280" s="8" t="s">
        <v>76</v>
      </c>
      <c r="D280" s="8">
        <v>0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2019-03-29T07:56:31Z</dcterms:modified>
  <cp:category/>
  <cp:version/>
  <cp:contentType/>
  <cp:contentStatus/>
</cp:coreProperties>
</file>