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<sst xmlns="http://schemas.openxmlformats.org/spreadsheetml/2006/main" count="961" uniqueCount="383">
  <si>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</si>
  <si>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</si>
  <si>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</si>
  <si>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</si>
  <si>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</si>
  <si>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</si>
  <si>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</si>
  <si>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</si>
  <si>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</si>
  <si>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</si>
  <si>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</si>
  <si>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</si>
  <si>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</si>
  <si>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</si>
  <si>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</si>
  <si>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</si>
  <si>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</si>
  <si>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</si>
  <si>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</si>
  <si>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</si>
  <si>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</si>
  <si>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</si>
  <si>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</si>
  <si>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</si>
  <si>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</si>
  <si>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</si>
  <si>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</si>
  <si>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</si>
  <si>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</si>
  <si>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</si>
  <si>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</si>
  <si>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</si>
  <si>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</si>
  <si>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</si>
  <si>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</si>
  <si>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</si>
  <si>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</si>
  <si>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</si>
  <si>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</si>
  <si>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</si>
  <si>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</si>
  <si>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</si>
  <si>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</si>
  <si>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</si>
  <si>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</si>
  <si>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</si>
  <si>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</si>
  <si>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</si>
  <si>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</si>
  <si>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</si>
  <si>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</si>
  <si>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</si>
  <si>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</si>
  <si>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</si>
  <si>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</si>
  <si>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</si>
  <si>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</si>
  <si>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</si>
  <si>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</si>
  <si>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</si>
  <si>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</si>
  <si>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</si>
  <si>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</si>
  <si>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</si>
  <si>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</si>
  <si>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</si>
  <si>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</si>
  <si>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</si>
  <si>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</si>
  <si>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</si>
  <si>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</si>
  <si>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</si>
  <si>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</si>
  <si>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</si>
  <si>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</si>
  <si>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</si>
  <si>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</si>
  <si>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</si>
  <si>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</si>
  <si>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</si>
  <si>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</si>
  <si>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</si>
  <si>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</si>
  <si>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</si>
  <si>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</si>
  <si>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</si>
  <si>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</si>
  <si>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</si>
  <si>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</si>
  <si>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</si>
  <si>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</si>
  <si>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</si>
  <si>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</si>
  <si>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</si>
  <si>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</si>
  <si>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</si>
  <si>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</si>
  <si>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</si>
  <si>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</si>
  <si>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</si>
  <si>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</si>
  <si>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</si>
  <si>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</si>
  <si>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</si>
  <si>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</si>
  <si>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</si>
  <si>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</si>
  <si>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</si>
  <si>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</si>
  <si>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</si>
  <si>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</si>
  <si>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</si>
  <si>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</si>
  <si>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</si>
  <si>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</si>
  <si>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</si>
  <si>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</si>
  <si>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</si>
  <si>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</si>
  <si>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</si>
  <si>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</si>
  <si>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</si>
  <si>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</si>
  <si>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</si>
  <si>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</si>
  <si>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</si>
  <si>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</si>
  <si>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</si>
  <si>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</si>
  <si>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</si>
  <si>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</si>
  <si>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</si>
  <si>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</si>
  <si>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</si>
  <si>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</si>
  <si>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</si>
  <si>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</si>
  <si>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</si>
  <si>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</si>
  <si>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</si>
  <si>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</si>
  <si>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</si>
  <si>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</si>
  <si>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</si>
  <si>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</si>
  <si>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</si>
  <si>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</si>
  <si>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</si>
  <si>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</si>
  <si>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</si>
  <si>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</si>
  <si>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</si>
  <si>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</si>
  <si>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</si>
  <si>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</si>
  <si>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</si>
  <si>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</si>
  <si>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</si>
  <si>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</si>
  <si>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</si>
  <si>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</si>
  <si>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</si>
  <si>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</si>
  <si>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</si>
  <si>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</si>
  <si>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</si>
  <si>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</si>
  <si>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</si>
  <si>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</si>
  <si>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</si>
  <si>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</si>
  <si>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</si>
  <si>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</si>
  <si>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</si>
  <si>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</si>
  <si>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</si>
  <si>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</si>
  <si>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</si>
  <si>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</si>
  <si>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</si>
  <si>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</si>
  <si>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</si>
  <si>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</si>
  <si>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</si>
  <si>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</si>
  <si>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</si>
  <si>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</si>
  <si>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</si>
  <si>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</si>
  <si>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</si>
  <si>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</si>
  <si>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</si>
  <si>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</si>
  <si>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</si>
  <si>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</si>
  <si>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</si>
  <si>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</si>
  <si>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</si>
  <si>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</si>
  <si>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</si>
  <si>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</si>
  <si>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</si>
  <si>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</si>
  <si>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</si>
  <si>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</si>
  <si>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</si>
  <si>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</si>
  <si>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</si>
  <si>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</si>
  <si>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</si>
  <si>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</si>
  <si>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</si>
  <si>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</si>
  <si>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</si>
  <si>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</si>
  <si>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</si>
  <si>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</si>
  <si>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</si>
  <si>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</si>
  <si>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</si>
  <si>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</si>
  <si>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</si>
  <si>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</si>
  <si>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</si>
  <si>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</si>
  <si>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</si>
  <si>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</si>
  <si>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</si>
  <si>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</si>
  <si>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</si>
  <si>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</si>
  <si>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</si>
  <si>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</si>
  <si>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</si>
  <si>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</si>
  <si>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</si>
  <si>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</si>
  <si>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</si>
  <si>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</si>
  <si>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</si>
  <si>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</si>
  <si>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</si>
  <si>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</si>
  <si>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</si>
  <si>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</si>
  <si>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</si>
  <si>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</si>
  <si>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</si>
  <si>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</si>
  <si>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</si>
  <si>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</si>
  <si>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</si>
  <si>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</si>
  <si>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</si>
  <si>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</si>
  <si>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</si>
  <si>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</si>
  <si>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</si>
  <si>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</si>
  <si>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</si>
  <si>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</si>
  <si>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</si>
  <si>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</si>
  <si>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</si>
  <si>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</si>
  <si>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</si>
  <si>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</si>
  <si>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</si>
  <si>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</si>
  <si>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</si>
  <si>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</si>
  <si>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</si>
  <si>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</si>
  <si>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</si>
  <si>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</si>
  <si>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</si>
  <si>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</si>
  <si>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</si>
  <si>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</si>
  <si>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</si>
  <si>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</si>
  <si>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</si>
  <si>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</si>
  <si>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</si>
  <si>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</si>
  <si>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</si>
  <si>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</si>
  <si>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</si>
  <si>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</si>
  <si>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</si>
  <si>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</si>
  <si>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</si>
  <si>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</si>
  <si>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</si>
  <si>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</si>
  <si>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</si>
  <si>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</si>
  <si>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</si>
  <si>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</si>
  <si>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</si>
  <si>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</si>
  <si>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</si>
  <si>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</si>
  <si>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</si>
  <si>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</si>
  <si>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</si>
  <si>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</si>
  <si>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</si>
  <si>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</si>
  <si>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</si>
  <si>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</si>
  <si>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</si>
  <si>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</si>
  <si>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</si>
  <si>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</si>
  <si>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</si>
  <si>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</si>
  <si>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</si>
  <si>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</si>
  <si>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</si>
  <si>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</si>
  <si>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</si>
  <si>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</si>
  <si>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</si>
  <si>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</si>
  <si>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</si>
  <si>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</si>
  <si>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</si>
  <si>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</si>
  <si>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</si>
  <si>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</si>
  <si>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</si>
  <si>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</si>
  <si>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</si>
  <si>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</si>
  <si>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</si>
  <si>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</si>
  <si>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</si>
  <si>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</si>
  <si>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</si>
  <si>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</si>
  <si>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</si>
  <si>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</si>
  <si>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</si>
  <si>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</si>
  <si>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</si>
  <si>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</si>
  <si>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</si>
  <si>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</si>
  <si>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</si>
  <si>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</si>
  <si>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</si>
  <si>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</si>
  <si>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</si>
  <si>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</si>
  <si>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</si>
  <si>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</si>
  <si>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</si>
  <si>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</si>
  <si>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</si>
  <si>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</si>
  <si>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</si>
  <si>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</si>
  <si>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</si>
  <si>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</si>
  <si>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</si>
  <si>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</si>
  <si>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</si>
  <si>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</si>
  <si>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</si>
  <si>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</si>
  <si>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</si>
  <si>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</si>
  <si>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</si>
  <si>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</si>
  <si>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</si>
  <si>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деревья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</si>
  <si>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</si>
  <si>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2018 год по дому № 28А  ул. Желябова                       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</si>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</sst>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46;&#1077;&#1083;&#1103;&#1073;&#1086;&#1074;&#1072;,%20&#1076;.%2028&#1040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7">
          <cell r="I37">
            <v>877.9</v>
          </cell>
          <cell r="M37">
            <v>222409.79</v>
          </cell>
          <cell r="P37">
            <v>23473.008</v>
          </cell>
          <cell r="U37">
            <v>26632.836000000003</v>
          </cell>
          <cell r="V37">
            <v>13368.18</v>
          </cell>
          <cell r="Z37">
            <v>28438.452</v>
          </cell>
          <cell r="AA37">
            <v>1</v>
          </cell>
          <cell r="AB37">
            <v>1</v>
          </cell>
          <cell r="AD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768.03</v>
          </cell>
        </row>
        <row r="24">
          <cell r="D24">
            <v>-178130.3500000001</v>
          </cell>
        </row>
        <row r="25">
          <cell r="D25">
            <v>207172.28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9">
          <cell r="CX39">
            <v>0.100491</v>
          </cell>
        </row>
        <row r="123">
          <cell r="CX123">
            <v>141753.19315079995</v>
          </cell>
        </row>
        <row r="124">
          <cell r="CX124">
            <v>196490.70759360003</v>
          </cell>
        </row>
        <row r="125">
          <cell r="CX125">
            <v>36860.52216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PageLayoutView="0" workbookViewId="0" topLeftCell="A1">
      <selection activeCell="Z25" sqref="Z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9" width="9.140625" style="3" hidden="1" customWidth="1"/>
    <col min="10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9" t="s">
        <v>378</v>
      </c>
      <c r="B2" s="39"/>
      <c r="C2" s="39"/>
      <c r="D2" s="39"/>
      <c r="E2" s="1">
        <v>2506.7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379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380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381</v>
      </c>
    </row>
    <row r="8" spans="1:4" ht="42.75" customHeight="1">
      <c r="A8" s="38" t="s">
        <v>106</v>
      </c>
      <c r="B8" s="38"/>
      <c r="C8" s="38"/>
      <c r="D8" s="38"/>
    </row>
    <row r="9" spans="1:4" ht="15.75">
      <c r="A9" s="7" t="s">
        <v>60</v>
      </c>
      <c r="B9" s="8" t="s">
        <v>75</v>
      </c>
      <c r="C9" s="8" t="s">
        <v>76</v>
      </c>
      <c r="D9" s="41">
        <f>'[2]по форме'!$D$23</f>
        <v>768.03</v>
      </c>
    </row>
    <row r="10" spans="1:4" ht="15.75">
      <c r="A10" s="7" t="s">
        <v>61</v>
      </c>
      <c r="B10" s="8" t="s">
        <v>77</v>
      </c>
      <c r="C10" s="8" t="s">
        <v>76</v>
      </c>
      <c r="D10" s="41">
        <f>'[2]по форме'!$D$24</f>
        <v>-178130.3500000001</v>
      </c>
    </row>
    <row r="11" spans="1:4" ht="15.75">
      <c r="A11" s="7" t="s">
        <v>78</v>
      </c>
      <c r="B11" s="8" t="s">
        <v>79</v>
      </c>
      <c r="C11" s="8" t="s">
        <v>76</v>
      </c>
      <c r="D11" s="41">
        <f>'[2]по форме'!$D$25</f>
        <v>207172.28</v>
      </c>
    </row>
    <row r="12" spans="1:4" ht="31.5">
      <c r="A12" s="7" t="s">
        <v>80</v>
      </c>
      <c r="B12" s="8" t="s">
        <v>81</v>
      </c>
      <c r="C12" s="8" t="s">
        <v>76</v>
      </c>
      <c r="D12" s="41">
        <f>D13+D14+D15</f>
        <v>375104.4229044</v>
      </c>
    </row>
    <row r="13" spans="1:4" ht="15.75">
      <c r="A13" s="7" t="s">
        <v>97</v>
      </c>
      <c r="B13" s="10" t="s">
        <v>82</v>
      </c>
      <c r="C13" s="8" t="s">
        <v>76</v>
      </c>
      <c r="D13" s="27">
        <f>'[3]гук(2016)'!$CX$124</f>
        <v>196490.70759360003</v>
      </c>
    </row>
    <row r="14" spans="1:4" ht="15.75">
      <c r="A14" s="7" t="s">
        <v>98</v>
      </c>
      <c r="B14" s="10" t="s">
        <v>83</v>
      </c>
      <c r="C14" s="8" t="s">
        <v>76</v>
      </c>
      <c r="D14" s="27">
        <f>'[3]гук(2016)'!$CX$123</f>
        <v>141753.19315079995</v>
      </c>
    </row>
    <row r="15" spans="1:4" ht="15.75">
      <c r="A15" s="7" t="s">
        <v>99</v>
      </c>
      <c r="B15" s="10" t="s">
        <v>84</v>
      </c>
      <c r="C15" s="8" t="s">
        <v>76</v>
      </c>
      <c r="D15" s="27">
        <f>'[3]гук(2016)'!$CX$125</f>
        <v>36860.52216</v>
      </c>
    </row>
    <row r="16" spans="1:4" ht="15.75">
      <c r="A16" s="10" t="s">
        <v>85</v>
      </c>
      <c r="B16" s="10" t="s">
        <v>86</v>
      </c>
      <c r="C16" s="10" t="s">
        <v>76</v>
      </c>
      <c r="D16" s="42">
        <f>D17</f>
        <v>152694.63290439997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D12-D25+D256+D272</f>
        <v>152694.63290439997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-24667.687095600122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'[1]2018 Управл'!$I$37</f>
        <v>877.9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D22-D251</f>
        <v>-331742.2990956001</v>
      </c>
    </row>
    <row r="25" spans="1:4" ht="15.75">
      <c r="A25" s="10" t="s">
        <v>96</v>
      </c>
      <c r="B25" s="10" t="s">
        <v>104</v>
      </c>
      <c r="C25" s="10" t="s">
        <v>76</v>
      </c>
      <c r="D25" s="11">
        <f>'[1]2018 Управл'!$M$37</f>
        <v>222409.79</v>
      </c>
    </row>
    <row r="26" spans="1:22" s="13" customFormat="1" ht="35.25" customHeight="1">
      <c r="A26" s="40" t="s">
        <v>105</v>
      </c>
      <c r="B26" s="40"/>
      <c r="C26" s="40"/>
      <c r="D26" s="40"/>
      <c r="E26" s="12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3">
        <f>E28</f>
        <v>26632.836000000003</v>
      </c>
      <c r="E28" s="16">
        <f>'[1]2018 Управл'!$U$37</f>
        <v>26632.836000000003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4">
        <f>E28/E2</f>
        <v>10.624660310368215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6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33394.76</v>
      </c>
      <c r="E34" s="12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v>1624.34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45">
        <f>E35/E2</f>
        <v>0.6479993617106156</v>
      </c>
      <c r="E38" s="12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2">
        <v>776.07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45">
        <f>E39/E2</f>
        <v>0.309598276618662</v>
      </c>
      <c r="E42" s="12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f>9610.19</f>
        <v>9610.19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3.8338014122152635</v>
      </c>
      <c r="E46" s="12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3" customFormat="1" ht="31.5">
      <c r="A47" s="26" t="s">
        <v>342</v>
      </c>
      <c r="B47" s="9" t="s">
        <v>109</v>
      </c>
      <c r="C47" s="9" t="s">
        <v>70</v>
      </c>
      <c r="D47" s="9" t="s">
        <v>16</v>
      </c>
      <c r="E47" s="12">
        <v>21384.16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3" customFormat="1" ht="15.75">
      <c r="A48" s="26" t="s">
        <v>343</v>
      </c>
      <c r="B48" s="9" t="s">
        <v>110</v>
      </c>
      <c r="C48" s="9" t="s">
        <v>70</v>
      </c>
      <c r="D48" s="9" t="s">
        <v>17</v>
      </c>
      <c r="E48" s="12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3" customFormat="1" ht="15.75">
      <c r="A49" s="26" t="s">
        <v>344</v>
      </c>
      <c r="B49" s="9" t="s">
        <v>67</v>
      </c>
      <c r="C49" s="9" t="s">
        <v>70</v>
      </c>
      <c r="D49" s="9" t="s">
        <v>12</v>
      </c>
      <c r="E49" s="12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3" customFormat="1" ht="15.75">
      <c r="A50" s="26" t="s">
        <v>345</v>
      </c>
      <c r="B50" s="9" t="s">
        <v>111</v>
      </c>
      <c r="C50" s="9" t="s">
        <v>76</v>
      </c>
      <c r="D50" s="45">
        <f>E47/E2</f>
        <v>8.530801452108351</v>
      </c>
      <c r="E50" s="12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3" customFormat="1" ht="47.25">
      <c r="A51" s="26" t="s">
        <v>346</v>
      </c>
      <c r="B51" s="9" t="s">
        <v>109</v>
      </c>
      <c r="C51" s="9" t="s">
        <v>70</v>
      </c>
      <c r="D51" s="45" t="s">
        <v>330</v>
      </c>
      <c r="E51" s="12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3" customFormat="1" ht="15.75">
      <c r="A52" s="26" t="s">
        <v>347</v>
      </c>
      <c r="B52" s="9" t="s">
        <v>110</v>
      </c>
      <c r="C52" s="9" t="s">
        <v>70</v>
      </c>
      <c r="D52" s="45" t="s">
        <v>150</v>
      </c>
      <c r="E52" s="12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3" customFormat="1" ht="15.75">
      <c r="A53" s="26" t="s">
        <v>348</v>
      </c>
      <c r="B53" s="9" t="s">
        <v>67</v>
      </c>
      <c r="C53" s="9" t="s">
        <v>70</v>
      </c>
      <c r="D53" s="45" t="s">
        <v>12</v>
      </c>
      <c r="E53" s="12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3" customFormat="1" ht="15.75">
      <c r="A54" s="26" t="s">
        <v>349</v>
      </c>
      <c r="B54" s="9" t="s">
        <v>111</v>
      </c>
      <c r="C54" s="9" t="s">
        <v>76</v>
      </c>
      <c r="D54" s="45">
        <f>E51/E2</f>
        <v>0</v>
      </c>
      <c r="E54" s="12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3" customFormat="1" ht="31.5">
      <c r="A55" s="26" t="s">
        <v>350</v>
      </c>
      <c r="B55" s="9" t="s">
        <v>109</v>
      </c>
      <c r="C55" s="9" t="s">
        <v>70</v>
      </c>
      <c r="D55" s="45" t="s">
        <v>329</v>
      </c>
      <c r="E55" s="12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3" customFormat="1" ht="15.75">
      <c r="A56" s="26" t="s">
        <v>351</v>
      </c>
      <c r="B56" s="9" t="s">
        <v>110</v>
      </c>
      <c r="C56" s="9" t="s">
        <v>70</v>
      </c>
      <c r="D56" s="45" t="s">
        <v>150</v>
      </c>
      <c r="E56" s="12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3" customFormat="1" ht="15.75">
      <c r="A57" s="26" t="s">
        <v>352</v>
      </c>
      <c r="B57" s="9" t="s">
        <v>67</v>
      </c>
      <c r="C57" s="9" t="s">
        <v>70</v>
      </c>
      <c r="D57" s="45" t="s">
        <v>12</v>
      </c>
      <c r="E57" s="12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3" customFormat="1" ht="15.75">
      <c r="A58" s="26" t="s">
        <v>353</v>
      </c>
      <c r="B58" s="9" t="s">
        <v>111</v>
      </c>
      <c r="C58" s="9" t="s">
        <v>76</v>
      </c>
      <c r="D58" s="45">
        <f>E55/E2</f>
        <v>0</v>
      </c>
      <c r="E58" s="12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5" customFormat="1" ht="24.75" customHeight="1">
      <c r="A59" s="36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E60</f>
        <v>23473.008</v>
      </c>
      <c r="E60" s="12">
        <f>'[1]2018 Управл'!$P$37</f>
        <v>23473.008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28">
        <f>E60/E2</f>
        <v>9.364107392188934</v>
      </c>
      <c r="E64" s="12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25" customFormat="1" ht="15.75">
      <c r="A65" s="36" t="s">
        <v>138</v>
      </c>
      <c r="B65" s="23" t="s">
        <v>107</v>
      </c>
      <c r="C65" s="23" t="s">
        <v>70</v>
      </c>
      <c r="D65" s="23" t="s">
        <v>377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12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377</v>
      </c>
      <c r="E67" s="12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12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5" customFormat="1" ht="15.75">
      <c r="A71" s="36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36860.52</v>
      </c>
      <c r="E72" s="12">
        <v>36860.52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28">
        <f>E72/E2</f>
        <v>14.704799138309331</v>
      </c>
      <c r="E76" s="12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25" customFormat="1" ht="31.5">
      <c r="A77" s="36" t="s">
        <v>151</v>
      </c>
      <c r="B77" s="23" t="s">
        <v>107</v>
      </c>
      <c r="C77" s="23" t="s">
        <v>70</v>
      </c>
      <c r="D77" s="23" t="s">
        <v>57</v>
      </c>
      <c r="E77" s="12"/>
      <c r="F77" s="29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9">
        <f>E79</f>
        <v>10097.86</v>
      </c>
      <c r="E78" s="12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f>10097.86</f>
        <v>10097.86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28">
        <f>E79/E2</f>
        <v>4.028348027286872</v>
      </c>
      <c r="E82" s="12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25" customFormat="1" ht="31.5">
      <c r="A83" s="36" t="s">
        <v>158</v>
      </c>
      <c r="B83" s="23" t="s">
        <v>107</v>
      </c>
      <c r="C83" s="23" t="s">
        <v>70</v>
      </c>
      <c r="D83" s="23" t="s">
        <v>58</v>
      </c>
      <c r="E83" s="12">
        <f>13880.55+2861.01</f>
        <v>16741.559999999998</v>
      </c>
      <c r="F83" s="24" t="s">
        <v>339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9">
        <f>E83</f>
        <v>16741.559999999998</v>
      </c>
      <c r="E84" s="12"/>
      <c r="F84" s="35">
        <v>60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28">
        <f>E83/F84</f>
        <v>279.02599999999995</v>
      </c>
      <c r="E88" s="12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25" customFormat="1" ht="15.75">
      <c r="A89" s="36" t="s">
        <v>164</v>
      </c>
      <c r="B89" s="23" t="s">
        <v>107</v>
      </c>
      <c r="C89" s="23" t="s">
        <v>70</v>
      </c>
      <c r="D89" s="23" t="s">
        <v>24</v>
      </c>
      <c r="E89" s="1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27">
        <f>E91+E95</f>
        <v>41806.632</v>
      </c>
      <c r="E90" s="12"/>
      <c r="F90" s="24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'[1]2018 Управл'!$V$37</f>
        <v>13368.18</v>
      </c>
      <c r="F91" s="24" t="s">
        <v>341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28">
        <f>E91/E2</f>
        <v>5.332979614632785</v>
      </c>
      <c r="E94" s="12"/>
      <c r="F94" s="2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'[1]2018 Управл'!$Z$37</f>
        <v>28438.452</v>
      </c>
      <c r="F95" s="24" t="s">
        <v>341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28">
        <f>E95/E2</f>
        <v>11.344976263613518</v>
      </c>
      <c r="E98" s="12"/>
      <c r="F98" s="2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25" customFormat="1" ht="47.25">
      <c r="A99" s="36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340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27">
        <f>E101+E105</f>
        <v>2986.33</v>
      </c>
      <c r="E100" s="12"/>
      <c r="F100" s="9">
        <v>476.3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2729.13</v>
      </c>
      <c r="F101" s="37" t="s">
        <v>374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37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28">
        <f>E101/F100</f>
        <v>5.729855133319337</v>
      </c>
      <c r="E104" s="12"/>
      <c r="F104" s="9" t="s">
        <v>340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257.2</v>
      </c>
      <c r="F105" s="9">
        <f>F100</f>
        <v>476.3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28">
        <f>E105/F105</f>
        <v>0.5399958009657778</v>
      </c>
      <c r="E108" s="12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25" customFormat="1" ht="63">
      <c r="A109" s="36" t="s">
        <v>185</v>
      </c>
      <c r="B109" s="23" t="s">
        <v>107</v>
      </c>
      <c r="C109" s="23" t="s">
        <v>70</v>
      </c>
      <c r="D109" s="23" t="s">
        <v>29</v>
      </c>
      <c r="E109" s="12"/>
      <c r="F109" s="35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E111+E115+E123+E127+E131+E135+E139+E143+E147+E151+E155+E159+E163+E119</f>
        <v>68671.15</v>
      </c>
      <c r="E110" s="12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v>1297.44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28">
        <f>E111/E2</f>
        <v>0.5175888618502414</v>
      </c>
      <c r="E114" s="12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7772.02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28">
        <f>E115/E2</f>
        <v>3.1004986635816016</v>
      </c>
      <c r="E118" s="12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3" customFormat="1" ht="31.5">
      <c r="A119" s="26"/>
      <c r="B119" s="9" t="s">
        <v>109</v>
      </c>
      <c r="C119" s="9" t="s">
        <v>70</v>
      </c>
      <c r="D119" s="28" t="s">
        <v>382</v>
      </c>
      <c r="E119" s="12">
        <v>908.7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3" customFormat="1" ht="15.75">
      <c r="A120" s="26"/>
      <c r="B120" s="9" t="s">
        <v>110</v>
      </c>
      <c r="C120" s="9" t="s">
        <v>70</v>
      </c>
      <c r="D120" s="28" t="s">
        <v>27</v>
      </c>
      <c r="E120" s="12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3" customFormat="1" ht="15.75">
      <c r="A121" s="26"/>
      <c r="B121" s="9" t="s">
        <v>67</v>
      </c>
      <c r="C121" s="9" t="s">
        <v>70</v>
      </c>
      <c r="D121" s="28" t="s">
        <v>12</v>
      </c>
      <c r="E121" s="12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3" customFormat="1" ht="15.75">
      <c r="A122" s="26"/>
      <c r="B122" s="9" t="s">
        <v>111</v>
      </c>
      <c r="C122" s="9" t="s">
        <v>76</v>
      </c>
      <c r="D122" s="28">
        <f>E119/E2</f>
        <v>0.36250847728088725</v>
      </c>
      <c r="E122" s="12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v>1953.26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28">
        <f>E123/E2</f>
        <v>0.7792157019188575</v>
      </c>
      <c r="E126" s="12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v>22851.4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28">
        <f>E127/E2</f>
        <v>9.116128774883315</v>
      </c>
      <c r="E130" s="12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v>18288.77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28">
        <f>E131/E2</f>
        <v>7.295954841026051</v>
      </c>
      <c r="E134" s="12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v>8537.82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2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28">
        <f>E135/E2</f>
        <v>3.405999920213827</v>
      </c>
      <c r="E138" s="12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v>2990.74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28">
        <f>E139/E2</f>
        <v>1.193098496030638</v>
      </c>
      <c r="E142" s="12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452.21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28">
        <f>E143/E2</f>
        <v>0.18040052658874217</v>
      </c>
      <c r="E146" s="12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3" customFormat="1" ht="31.5">
      <c r="A147" s="26" t="s">
        <v>354</v>
      </c>
      <c r="B147" s="9" t="s">
        <v>109</v>
      </c>
      <c r="C147" s="9" t="s">
        <v>70</v>
      </c>
      <c r="D147" s="9" t="s">
        <v>336</v>
      </c>
      <c r="E147" s="12">
        <v>855.79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3" customFormat="1" ht="15.75">
      <c r="A148" s="26" t="s">
        <v>355</v>
      </c>
      <c r="B148" s="9" t="s">
        <v>110</v>
      </c>
      <c r="C148" s="9" t="s">
        <v>70</v>
      </c>
      <c r="D148" s="9" t="s">
        <v>38</v>
      </c>
      <c r="E148" s="12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3" customFormat="1" ht="15.75">
      <c r="A149" s="26" t="s">
        <v>356</v>
      </c>
      <c r="B149" s="9" t="s">
        <v>67</v>
      </c>
      <c r="C149" s="9" t="s">
        <v>70</v>
      </c>
      <c r="D149" s="9" t="s">
        <v>12</v>
      </c>
      <c r="E149" s="12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3" customFormat="1" ht="15.75">
      <c r="A150" s="26" t="s">
        <v>357</v>
      </c>
      <c r="B150" s="9" t="s">
        <v>111</v>
      </c>
      <c r="C150" s="9" t="s">
        <v>76</v>
      </c>
      <c r="D150" s="28">
        <f>E147/E2</f>
        <v>0.34140104519886705</v>
      </c>
      <c r="E150" s="12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3" customFormat="1" ht="31.5">
      <c r="A151" s="26"/>
      <c r="B151" s="9" t="s">
        <v>109</v>
      </c>
      <c r="C151" s="9" t="s">
        <v>70</v>
      </c>
      <c r="D151" s="28" t="s">
        <v>335</v>
      </c>
      <c r="E151" s="12">
        <v>0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3" customFormat="1" ht="15.75">
      <c r="A152" s="26"/>
      <c r="B152" s="9" t="s">
        <v>110</v>
      </c>
      <c r="C152" s="9" t="s">
        <v>70</v>
      </c>
      <c r="D152" s="28" t="s">
        <v>34</v>
      </c>
      <c r="E152" s="12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3" customFormat="1" ht="15.75">
      <c r="A153" s="26"/>
      <c r="B153" s="9" t="s">
        <v>67</v>
      </c>
      <c r="C153" s="9" t="s">
        <v>70</v>
      </c>
      <c r="D153" s="28" t="s">
        <v>12</v>
      </c>
      <c r="E153" s="12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3" customFormat="1" ht="15.75">
      <c r="A154" s="26"/>
      <c r="B154" s="9" t="s">
        <v>111</v>
      </c>
      <c r="C154" s="9" t="s">
        <v>76</v>
      </c>
      <c r="D154" s="28">
        <f>E151/E2</f>
        <v>0</v>
      </c>
      <c r="E154" s="12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3" customFormat="1" ht="31.5">
      <c r="A155" s="26" t="s">
        <v>358</v>
      </c>
      <c r="B155" s="9" t="s">
        <v>109</v>
      </c>
      <c r="C155" s="9" t="s">
        <v>70</v>
      </c>
      <c r="D155" s="28" t="s">
        <v>337</v>
      </c>
      <c r="E155" s="12">
        <v>2763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3" customFormat="1" ht="15.75">
      <c r="A156" s="26" t="s">
        <v>359</v>
      </c>
      <c r="B156" s="9" t="s">
        <v>110</v>
      </c>
      <c r="C156" s="9" t="s">
        <v>70</v>
      </c>
      <c r="D156" s="28" t="s">
        <v>27</v>
      </c>
      <c r="E156" s="12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3" customFormat="1" ht="15.75">
      <c r="A157" s="26" t="s">
        <v>360</v>
      </c>
      <c r="B157" s="9" t="s">
        <v>67</v>
      </c>
      <c r="C157" s="9" t="s">
        <v>70</v>
      </c>
      <c r="D157" s="28" t="s">
        <v>12</v>
      </c>
      <c r="E157" s="12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3" customFormat="1" ht="15.75">
      <c r="A158" s="26" t="s">
        <v>361</v>
      </c>
      <c r="B158" s="9" t="s">
        <v>111</v>
      </c>
      <c r="C158" s="9" t="s">
        <v>76</v>
      </c>
      <c r="D158" s="28">
        <f>E155/E2</f>
        <v>1.1022459807715324</v>
      </c>
      <c r="E158" s="12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3" customFormat="1" ht="31.5">
      <c r="A159" s="26" t="s">
        <v>362</v>
      </c>
      <c r="B159" s="9" t="s">
        <v>109</v>
      </c>
      <c r="C159" s="9" t="s">
        <v>70</v>
      </c>
      <c r="D159" s="28" t="s">
        <v>334</v>
      </c>
      <c r="E159" s="12">
        <v>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3" customFormat="1" ht="15.75">
      <c r="A160" s="26" t="s">
        <v>363</v>
      </c>
      <c r="B160" s="9" t="s">
        <v>110</v>
      </c>
      <c r="C160" s="9" t="s">
        <v>70</v>
      </c>
      <c r="D160" s="28" t="s">
        <v>27</v>
      </c>
      <c r="E160" s="12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3" customFormat="1" ht="15.75">
      <c r="A161" s="26" t="s">
        <v>364</v>
      </c>
      <c r="B161" s="9" t="s">
        <v>67</v>
      </c>
      <c r="C161" s="9" t="s">
        <v>70</v>
      </c>
      <c r="D161" s="28" t="s">
        <v>12</v>
      </c>
      <c r="E161" s="12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3" customFormat="1" ht="15.75">
      <c r="A162" s="26" t="s">
        <v>365</v>
      </c>
      <c r="B162" s="9" t="s">
        <v>111</v>
      </c>
      <c r="C162" s="9" t="s">
        <v>76</v>
      </c>
      <c r="D162" s="28">
        <f>E159/E2</f>
        <v>0</v>
      </c>
      <c r="E162" s="12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3" customFormat="1" ht="31.5">
      <c r="A163" s="26" t="s">
        <v>366</v>
      </c>
      <c r="B163" s="9" t="s">
        <v>109</v>
      </c>
      <c r="C163" s="9" t="s">
        <v>70</v>
      </c>
      <c r="D163" s="9" t="s">
        <v>331</v>
      </c>
      <c r="E163" s="12">
        <v>0</v>
      </c>
      <c r="F163" s="31">
        <v>22.6989</v>
      </c>
      <c r="G163" s="32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3" customFormat="1" ht="15.75">
      <c r="A164" s="26" t="s">
        <v>367</v>
      </c>
      <c r="B164" s="9" t="s">
        <v>110</v>
      </c>
      <c r="C164" s="9" t="s">
        <v>70</v>
      </c>
      <c r="D164" s="9" t="s">
        <v>27</v>
      </c>
      <c r="E164" s="12"/>
      <c r="F164" s="30" t="s">
        <v>376</v>
      </c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3" customFormat="1" ht="15.75">
      <c r="A165" s="26" t="s">
        <v>368</v>
      </c>
      <c r="B165" s="9" t="s">
        <v>67</v>
      </c>
      <c r="C165" s="9" t="s">
        <v>70</v>
      </c>
      <c r="D165" s="9" t="s">
        <v>12</v>
      </c>
      <c r="E165" s="12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3" customFormat="1" ht="15.75">
      <c r="A166" s="26" t="s">
        <v>369</v>
      </c>
      <c r="B166" s="9" t="s">
        <v>111</v>
      </c>
      <c r="C166" s="9" t="s">
        <v>76</v>
      </c>
      <c r="D166" s="28">
        <f>E163/F163</f>
        <v>0</v>
      </c>
      <c r="E166" s="12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3" customFormat="1" ht="47.25">
      <c r="A167" s="36" t="s">
        <v>219</v>
      </c>
      <c r="B167" s="23" t="s">
        <v>107</v>
      </c>
      <c r="C167" s="23" t="s">
        <v>70</v>
      </c>
      <c r="D167" s="23" t="s">
        <v>41</v>
      </c>
      <c r="E167" s="12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3" customFormat="1" ht="15.75">
      <c r="A168" s="26" t="s">
        <v>220</v>
      </c>
      <c r="B168" s="9" t="s">
        <v>108</v>
      </c>
      <c r="C168" s="9" t="s">
        <v>76</v>
      </c>
      <c r="D168" s="27">
        <f>E169+E173+E181+E185+E189+E193+E197+E201+E205+E177</f>
        <v>46409.956</v>
      </c>
      <c r="E168" s="12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3" customFormat="1" ht="31.5" hidden="1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v>0</v>
      </c>
      <c r="F169" s="35">
        <v>1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3" customFormat="1" ht="15.75" hidden="1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3" customFormat="1" ht="15.75" hidden="1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3" customFormat="1" ht="15.75" hidden="1">
      <c r="A172" s="26" t="s">
        <v>224</v>
      </c>
      <c r="B172" s="9" t="s">
        <v>111</v>
      </c>
      <c r="C172" s="9" t="s">
        <v>76</v>
      </c>
      <c r="D172" s="28">
        <v>251.9</v>
      </c>
      <c r="E172" s="12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3" customFormat="1" ht="31.5">
      <c r="A173" s="26" t="s">
        <v>225</v>
      </c>
      <c r="B173" s="9" t="s">
        <v>109</v>
      </c>
      <c r="C173" s="9" t="s">
        <v>70</v>
      </c>
      <c r="D173" s="9" t="s">
        <v>44</v>
      </c>
      <c r="E173" s="12">
        <v>2811.82</v>
      </c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3" customFormat="1" ht="15.75">
      <c r="A174" s="26" t="s">
        <v>226</v>
      </c>
      <c r="B174" s="9" t="s">
        <v>110</v>
      </c>
      <c r="C174" s="9" t="s">
        <v>70</v>
      </c>
      <c r="D174" s="9" t="s">
        <v>27</v>
      </c>
      <c r="E174" s="12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3" customFormat="1" ht="15.75">
      <c r="A175" s="26" t="s">
        <v>227</v>
      </c>
      <c r="B175" s="9" t="s">
        <v>67</v>
      </c>
      <c r="C175" s="9" t="s">
        <v>70</v>
      </c>
      <c r="D175" s="9" t="s">
        <v>12</v>
      </c>
      <c r="E175" s="12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3" customFormat="1" ht="15.75">
      <c r="A176" s="26" t="s">
        <v>228</v>
      </c>
      <c r="B176" s="9" t="s">
        <v>111</v>
      </c>
      <c r="C176" s="9" t="s">
        <v>76</v>
      </c>
      <c r="D176" s="28">
        <f>E173/E2</f>
        <v>1.1217217856145532</v>
      </c>
      <c r="E176" s="12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3" customFormat="1" ht="31.5">
      <c r="A177" s="26" t="s">
        <v>221</v>
      </c>
      <c r="B177" s="9" t="s">
        <v>109</v>
      </c>
      <c r="C177" s="9" t="s">
        <v>70</v>
      </c>
      <c r="D177" s="9" t="s">
        <v>42</v>
      </c>
      <c r="E177" s="12">
        <f>2148.426+13246.6</f>
        <v>15395.026</v>
      </c>
      <c r="F177" s="35">
        <v>1</v>
      </c>
      <c r="G177" s="35">
        <f>'[3]гук(2016)'!$CX$39*12*E2</f>
        <v>3022.8094763999998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3" customFormat="1" ht="15.75">
      <c r="A178" s="26" t="s">
        <v>222</v>
      </c>
      <c r="B178" s="9" t="s">
        <v>110</v>
      </c>
      <c r="C178" s="9" t="s">
        <v>70</v>
      </c>
      <c r="D178" s="9" t="s">
        <v>43</v>
      </c>
      <c r="E178" s="12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3" customFormat="1" ht="15.75">
      <c r="A179" s="26" t="s">
        <v>223</v>
      </c>
      <c r="B179" s="9" t="s">
        <v>67</v>
      </c>
      <c r="C179" s="9" t="s">
        <v>70</v>
      </c>
      <c r="D179" s="9" t="s">
        <v>22</v>
      </c>
      <c r="E179" s="12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3" customFormat="1" ht="15.75">
      <c r="A180" s="26" t="s">
        <v>224</v>
      </c>
      <c r="B180" s="9" t="s">
        <v>111</v>
      </c>
      <c r="C180" s="9" t="s">
        <v>76</v>
      </c>
      <c r="D180" s="28">
        <f>E177</f>
        <v>15395.026</v>
      </c>
      <c r="E180" s="12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3" customFormat="1" ht="31.5">
      <c r="A181" s="26" t="s">
        <v>229</v>
      </c>
      <c r="B181" s="9" t="s">
        <v>109</v>
      </c>
      <c r="C181" s="9" t="s">
        <v>70</v>
      </c>
      <c r="D181" s="9" t="s">
        <v>45</v>
      </c>
      <c r="E181" s="12">
        <v>0</v>
      </c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3" customFormat="1" ht="15.75">
      <c r="A182" s="26" t="s">
        <v>230</v>
      </c>
      <c r="B182" s="9" t="s">
        <v>110</v>
      </c>
      <c r="C182" s="9" t="s">
        <v>70</v>
      </c>
      <c r="D182" s="9" t="s">
        <v>27</v>
      </c>
      <c r="E182" s="12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3" customFormat="1" ht="15.75">
      <c r="A183" s="26" t="s">
        <v>231</v>
      </c>
      <c r="B183" s="9" t="s">
        <v>67</v>
      </c>
      <c r="C183" s="9" t="s">
        <v>70</v>
      </c>
      <c r="D183" s="9" t="s">
        <v>12</v>
      </c>
      <c r="E183" s="12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3" customFormat="1" ht="15.75">
      <c r="A184" s="26" t="s">
        <v>232</v>
      </c>
      <c r="B184" s="9" t="s">
        <v>111</v>
      </c>
      <c r="C184" s="9" t="s">
        <v>76</v>
      </c>
      <c r="D184" s="28">
        <f>E181/E2</f>
        <v>0</v>
      </c>
      <c r="E184" s="12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3" customFormat="1" ht="31.5">
      <c r="A185" s="26" t="s">
        <v>233</v>
      </c>
      <c r="B185" s="9" t="s">
        <v>109</v>
      </c>
      <c r="C185" s="9" t="s">
        <v>70</v>
      </c>
      <c r="D185" s="9" t="s">
        <v>46</v>
      </c>
      <c r="E185" s="12">
        <f>6720.02+6043.51</f>
        <v>12763.53</v>
      </c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3" customFormat="1" ht="15.75">
      <c r="A186" s="26" t="s">
        <v>234</v>
      </c>
      <c r="B186" s="9" t="s">
        <v>110</v>
      </c>
      <c r="C186" s="9" t="s">
        <v>70</v>
      </c>
      <c r="D186" s="9" t="s">
        <v>27</v>
      </c>
      <c r="E186" s="12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3" customFormat="1" ht="15.75">
      <c r="A187" s="26" t="s">
        <v>235</v>
      </c>
      <c r="B187" s="9" t="s">
        <v>67</v>
      </c>
      <c r="C187" s="9" t="s">
        <v>70</v>
      </c>
      <c r="D187" s="9" t="s">
        <v>12</v>
      </c>
      <c r="E187" s="12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3" customFormat="1" ht="15.75">
      <c r="A188" s="26" t="s">
        <v>236</v>
      </c>
      <c r="B188" s="9" t="s">
        <v>111</v>
      </c>
      <c r="C188" s="9" t="s">
        <v>76</v>
      </c>
      <c r="D188" s="28">
        <f>E185/E2</f>
        <v>5.0917660669405995</v>
      </c>
      <c r="E188" s="12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3" customFormat="1" ht="31.5">
      <c r="A189" s="26" t="s">
        <v>237</v>
      </c>
      <c r="B189" s="9" t="s">
        <v>109</v>
      </c>
      <c r="C189" s="9" t="s">
        <v>70</v>
      </c>
      <c r="D189" s="9" t="s">
        <v>324</v>
      </c>
      <c r="E189" s="12">
        <v>1949.22</v>
      </c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3" customFormat="1" ht="15.75">
      <c r="A190" s="26" t="s">
        <v>238</v>
      </c>
      <c r="B190" s="9" t="s">
        <v>110</v>
      </c>
      <c r="C190" s="9" t="s">
        <v>70</v>
      </c>
      <c r="D190" s="9" t="s">
        <v>27</v>
      </c>
      <c r="E190" s="12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3" customFormat="1" ht="15.75">
      <c r="A191" s="26" t="s">
        <v>240</v>
      </c>
      <c r="B191" s="9" t="s">
        <v>67</v>
      </c>
      <c r="C191" s="9" t="s">
        <v>70</v>
      </c>
      <c r="D191" s="9" t="s">
        <v>12</v>
      </c>
      <c r="E191" s="12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3" customFormat="1" ht="15.75">
      <c r="A192" s="26" t="s">
        <v>241</v>
      </c>
      <c r="B192" s="9" t="s">
        <v>111</v>
      </c>
      <c r="C192" s="9" t="s">
        <v>76</v>
      </c>
      <c r="D192" s="28">
        <f>E189/E2</f>
        <v>0.7776040212231221</v>
      </c>
      <c r="E192" s="12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3" customFormat="1" ht="31.5">
      <c r="A193" s="26" t="s">
        <v>242</v>
      </c>
      <c r="B193" s="9" t="s">
        <v>109</v>
      </c>
      <c r="C193" s="9" t="s">
        <v>70</v>
      </c>
      <c r="D193" s="9" t="s">
        <v>47</v>
      </c>
      <c r="E193" s="12">
        <v>492.79</v>
      </c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3" customFormat="1" ht="15.75">
      <c r="A194" s="26" t="s">
        <v>239</v>
      </c>
      <c r="B194" s="9" t="s">
        <v>110</v>
      </c>
      <c r="C194" s="9" t="s">
        <v>70</v>
      </c>
      <c r="D194" s="9" t="s">
        <v>27</v>
      </c>
      <c r="E194" s="12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3" customFormat="1" ht="15.75">
      <c r="A195" s="26" t="s">
        <v>243</v>
      </c>
      <c r="B195" s="9" t="s">
        <v>67</v>
      </c>
      <c r="C195" s="9" t="s">
        <v>70</v>
      </c>
      <c r="D195" s="9" t="s">
        <v>12</v>
      </c>
      <c r="E195" s="12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3" customFormat="1" ht="15.75">
      <c r="A196" s="26" t="s">
        <v>244</v>
      </c>
      <c r="B196" s="9" t="s">
        <v>111</v>
      </c>
      <c r="C196" s="9" t="s">
        <v>76</v>
      </c>
      <c r="D196" s="28">
        <f>E193/E2</f>
        <v>0.19658914110184708</v>
      </c>
      <c r="E196" s="12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3" customFormat="1" ht="31.5">
      <c r="A197" s="26" t="s">
        <v>245</v>
      </c>
      <c r="B197" s="9" t="s">
        <v>109</v>
      </c>
      <c r="C197" s="9" t="s">
        <v>70</v>
      </c>
      <c r="D197" s="9" t="s">
        <v>48</v>
      </c>
      <c r="E197" s="12">
        <v>5611.75</v>
      </c>
      <c r="F197" s="35" t="s">
        <v>332</v>
      </c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3" customFormat="1" ht="15.75">
      <c r="A198" s="26" t="s">
        <v>246</v>
      </c>
      <c r="B198" s="9" t="s">
        <v>110</v>
      </c>
      <c r="C198" s="9" t="s">
        <v>70</v>
      </c>
      <c r="D198" s="9" t="s">
        <v>27</v>
      </c>
      <c r="E198" s="12"/>
      <c r="F198" s="35" t="s">
        <v>12</v>
      </c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3" customFormat="1" ht="15.75">
      <c r="A199" s="26" t="s">
        <v>247</v>
      </c>
      <c r="B199" s="9" t="s">
        <v>67</v>
      </c>
      <c r="C199" s="9" t="s">
        <v>70</v>
      </c>
      <c r="D199" s="9" t="s">
        <v>12</v>
      </c>
      <c r="E199" s="12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3" customFormat="1" ht="15.75">
      <c r="A200" s="26" t="s">
        <v>248</v>
      </c>
      <c r="B200" s="9" t="s">
        <v>111</v>
      </c>
      <c r="C200" s="9" t="s">
        <v>76</v>
      </c>
      <c r="D200" s="28">
        <f>E197/E2</f>
        <v>2.2387002832409144</v>
      </c>
      <c r="E200" s="12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3" customFormat="1" ht="31.5">
      <c r="A201" s="26" t="s">
        <v>249</v>
      </c>
      <c r="B201" s="9" t="s">
        <v>109</v>
      </c>
      <c r="C201" s="9" t="s">
        <v>70</v>
      </c>
      <c r="D201" s="9" t="s">
        <v>49</v>
      </c>
      <c r="E201" s="12">
        <v>7385.82</v>
      </c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3" customFormat="1" ht="15.75">
      <c r="A202" s="26" t="s">
        <v>250</v>
      </c>
      <c r="B202" s="9" t="s">
        <v>110</v>
      </c>
      <c r="C202" s="9" t="s">
        <v>70</v>
      </c>
      <c r="D202" s="9" t="s">
        <v>27</v>
      </c>
      <c r="E202" s="12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3" customFormat="1" ht="15.75">
      <c r="A203" s="26" t="s">
        <v>251</v>
      </c>
      <c r="B203" s="9" t="s">
        <v>67</v>
      </c>
      <c r="C203" s="9" t="s">
        <v>70</v>
      </c>
      <c r="D203" s="9" t="s">
        <v>12</v>
      </c>
      <c r="E203" s="12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3" customFormat="1" ht="15.75">
      <c r="A204" s="26" t="s">
        <v>252</v>
      </c>
      <c r="B204" s="9" t="s">
        <v>111</v>
      </c>
      <c r="C204" s="9" t="s">
        <v>76</v>
      </c>
      <c r="D204" s="28">
        <f>E201/E2</f>
        <v>2.9464315634100613</v>
      </c>
      <c r="E204" s="12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3" customFormat="1" ht="31.5">
      <c r="A205" s="26"/>
      <c r="B205" s="9" t="s">
        <v>109</v>
      </c>
      <c r="C205" s="9" t="s">
        <v>70</v>
      </c>
      <c r="D205" s="28" t="s">
        <v>375</v>
      </c>
      <c r="E205" s="12">
        <v>0</v>
      </c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3" customFormat="1" ht="15.75">
      <c r="A206" s="26"/>
      <c r="B206" s="9" t="s">
        <v>110</v>
      </c>
      <c r="C206" s="9" t="s">
        <v>70</v>
      </c>
      <c r="D206" s="28" t="s">
        <v>27</v>
      </c>
      <c r="E206" s="12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3" customFormat="1" ht="15.75">
      <c r="A207" s="26"/>
      <c r="B207" s="9" t="s">
        <v>67</v>
      </c>
      <c r="C207" s="9" t="s">
        <v>70</v>
      </c>
      <c r="D207" s="28" t="s">
        <v>12</v>
      </c>
      <c r="E207" s="12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3" customFormat="1" ht="15.75">
      <c r="A208" s="26"/>
      <c r="B208" s="9" t="s">
        <v>111</v>
      </c>
      <c r="C208" s="9" t="s">
        <v>76</v>
      </c>
      <c r="D208" s="28">
        <f>E205/E2</f>
        <v>0</v>
      </c>
      <c r="E208" s="12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3" customFormat="1" ht="47.25">
      <c r="A209" s="36" t="s">
        <v>287</v>
      </c>
      <c r="B209" s="23" t="s">
        <v>107</v>
      </c>
      <c r="C209" s="23" t="s">
        <v>70</v>
      </c>
      <c r="D209" s="23" t="s">
        <v>50</v>
      </c>
      <c r="E209" s="12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3" customFormat="1" ht="18.75">
      <c r="A210" s="26" t="s">
        <v>253</v>
      </c>
      <c r="B210" s="9" t="s">
        <v>108</v>
      </c>
      <c r="C210" s="9" t="s">
        <v>76</v>
      </c>
      <c r="D210" s="27">
        <f>E211+E215+E219+E223+E227+E231+E235+E239+E243+E247</f>
        <v>0</v>
      </c>
      <c r="E210" s="12"/>
      <c r="F210" s="33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3" customFormat="1" ht="31.5">
      <c r="A211" s="26" t="s">
        <v>254</v>
      </c>
      <c r="B211" s="9" t="s">
        <v>109</v>
      </c>
      <c r="C211" s="9" t="s">
        <v>70</v>
      </c>
      <c r="D211" s="9" t="s">
        <v>51</v>
      </c>
      <c r="E211" s="12">
        <v>0</v>
      </c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3" customFormat="1" ht="15.75">
      <c r="A212" s="26" t="s">
        <v>283</v>
      </c>
      <c r="B212" s="9" t="s">
        <v>110</v>
      </c>
      <c r="C212" s="9" t="s">
        <v>70</v>
      </c>
      <c r="D212" s="9" t="s">
        <v>27</v>
      </c>
      <c r="E212" s="12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3" customFormat="1" ht="15.75">
      <c r="A213" s="26" t="s">
        <v>255</v>
      </c>
      <c r="B213" s="9" t="s">
        <v>67</v>
      </c>
      <c r="C213" s="9" t="s">
        <v>70</v>
      </c>
      <c r="D213" s="9" t="s">
        <v>12</v>
      </c>
      <c r="E213" s="12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3" customFormat="1" ht="15.75">
      <c r="A214" s="26" t="s">
        <v>256</v>
      </c>
      <c r="B214" s="9" t="s">
        <v>111</v>
      </c>
      <c r="C214" s="9" t="s">
        <v>76</v>
      </c>
      <c r="D214" s="9">
        <v>0</v>
      </c>
      <c r="E214" s="12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3" customFormat="1" ht="31.5">
      <c r="A215" s="26" t="s">
        <v>257</v>
      </c>
      <c r="B215" s="9" t="s">
        <v>109</v>
      </c>
      <c r="C215" s="9" t="s">
        <v>70</v>
      </c>
      <c r="D215" s="9" t="s">
        <v>53</v>
      </c>
      <c r="E215" s="12">
        <v>0</v>
      </c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3" customFormat="1" ht="15.75">
      <c r="A216" s="26" t="s">
        <v>258</v>
      </c>
      <c r="B216" s="9" t="s">
        <v>110</v>
      </c>
      <c r="C216" s="9" t="s">
        <v>70</v>
      </c>
      <c r="D216" s="9" t="s">
        <v>27</v>
      </c>
      <c r="E216" s="12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3" customFormat="1" ht="15.75">
      <c r="A217" s="26" t="s">
        <v>259</v>
      </c>
      <c r="B217" s="9" t="s">
        <v>67</v>
      </c>
      <c r="C217" s="9" t="s">
        <v>70</v>
      </c>
      <c r="D217" s="9" t="s">
        <v>12</v>
      </c>
      <c r="E217" s="12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3" customFormat="1" ht="15.75">
      <c r="A218" s="26" t="s">
        <v>260</v>
      </c>
      <c r="B218" s="9" t="s">
        <v>111</v>
      </c>
      <c r="C218" s="9" t="s">
        <v>76</v>
      </c>
      <c r="D218" s="28">
        <f>E215/E2</f>
        <v>0</v>
      </c>
      <c r="E218" s="12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3" customFormat="1" ht="31.5">
      <c r="A219" s="26" t="s">
        <v>261</v>
      </c>
      <c r="B219" s="9" t="s">
        <v>109</v>
      </c>
      <c r="C219" s="9" t="s">
        <v>70</v>
      </c>
      <c r="D219" s="9" t="s">
        <v>52</v>
      </c>
      <c r="E219" s="12">
        <v>0</v>
      </c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3" customFormat="1" ht="15.75">
      <c r="A220" s="26" t="s">
        <v>262</v>
      </c>
      <c r="B220" s="9" t="s">
        <v>110</v>
      </c>
      <c r="C220" s="9" t="s">
        <v>70</v>
      </c>
      <c r="D220" s="9" t="s">
        <v>27</v>
      </c>
      <c r="E220" s="12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3" customFormat="1" ht="15.75">
      <c r="A221" s="26" t="s">
        <v>263</v>
      </c>
      <c r="B221" s="9" t="s">
        <v>67</v>
      </c>
      <c r="C221" s="9" t="s">
        <v>70</v>
      </c>
      <c r="D221" s="9" t="s">
        <v>12</v>
      </c>
      <c r="E221" s="12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3" customFormat="1" ht="15.75">
      <c r="A222" s="26" t="s">
        <v>264</v>
      </c>
      <c r="B222" s="9" t="s">
        <v>111</v>
      </c>
      <c r="C222" s="9" t="s">
        <v>76</v>
      </c>
      <c r="D222" s="9">
        <v>0</v>
      </c>
      <c r="E222" s="12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3" customFormat="1" ht="31.5">
      <c r="A223" s="26" t="s">
        <v>265</v>
      </c>
      <c r="B223" s="9" t="s">
        <v>109</v>
      </c>
      <c r="C223" s="9" t="s">
        <v>70</v>
      </c>
      <c r="D223" s="9" t="s">
        <v>288</v>
      </c>
      <c r="E223" s="12">
        <v>0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3" customFormat="1" ht="15.75">
      <c r="A224" s="26" t="s">
        <v>266</v>
      </c>
      <c r="B224" s="9" t="s">
        <v>110</v>
      </c>
      <c r="C224" s="9" t="s">
        <v>70</v>
      </c>
      <c r="D224" s="9" t="s">
        <v>27</v>
      </c>
      <c r="E224" s="12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3" customFormat="1" ht="15.75">
      <c r="A225" s="26" t="s">
        <v>267</v>
      </c>
      <c r="B225" s="9" t="s">
        <v>67</v>
      </c>
      <c r="C225" s="9" t="s">
        <v>70</v>
      </c>
      <c r="D225" s="9" t="s">
        <v>12</v>
      </c>
      <c r="E225" s="12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3" customFormat="1" ht="15.75">
      <c r="A226" s="26" t="s">
        <v>268</v>
      </c>
      <c r="B226" s="9" t="s">
        <v>111</v>
      </c>
      <c r="C226" s="9" t="s">
        <v>76</v>
      </c>
      <c r="D226" s="9">
        <v>0</v>
      </c>
      <c r="E226" s="12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3" customFormat="1" ht="31.5">
      <c r="A227" s="26" t="s">
        <v>269</v>
      </c>
      <c r="B227" s="9" t="s">
        <v>109</v>
      </c>
      <c r="C227" s="9" t="s">
        <v>70</v>
      </c>
      <c r="D227" s="9" t="s">
        <v>338</v>
      </c>
      <c r="E227" s="12">
        <v>0</v>
      </c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3" customFormat="1" ht="15.75">
      <c r="A228" s="26" t="s">
        <v>270</v>
      </c>
      <c r="B228" s="9" t="s">
        <v>110</v>
      </c>
      <c r="C228" s="9" t="s">
        <v>70</v>
      </c>
      <c r="D228" s="9" t="s">
        <v>27</v>
      </c>
      <c r="E228" s="12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3" customFormat="1" ht="15.75">
      <c r="A229" s="26" t="s">
        <v>271</v>
      </c>
      <c r="B229" s="9" t="s">
        <v>67</v>
      </c>
      <c r="C229" s="9" t="s">
        <v>70</v>
      </c>
      <c r="D229" s="9" t="s">
        <v>12</v>
      </c>
      <c r="E229" s="12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3" customFormat="1" ht="15.75">
      <c r="A230" s="26" t="s">
        <v>272</v>
      </c>
      <c r="B230" s="9" t="s">
        <v>111</v>
      </c>
      <c r="C230" s="9" t="s">
        <v>76</v>
      </c>
      <c r="D230" s="28">
        <f>E227/E2+E228/E2</f>
        <v>0</v>
      </c>
      <c r="E230" s="12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3" customFormat="1" ht="31.5">
      <c r="A231" s="26" t="s">
        <v>273</v>
      </c>
      <c r="B231" s="9" t="s">
        <v>109</v>
      </c>
      <c r="C231" s="9" t="s">
        <v>70</v>
      </c>
      <c r="D231" s="9" t="s">
        <v>1</v>
      </c>
      <c r="E231" s="12">
        <v>0</v>
      </c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3" customFormat="1" ht="15.75">
      <c r="A232" s="26" t="s">
        <v>274</v>
      </c>
      <c r="B232" s="9" t="s">
        <v>110</v>
      </c>
      <c r="C232" s="9" t="s">
        <v>70</v>
      </c>
      <c r="D232" s="9" t="s">
        <v>27</v>
      </c>
      <c r="E232" s="12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3" customFormat="1" ht="15.75">
      <c r="A233" s="26" t="s">
        <v>275</v>
      </c>
      <c r="B233" s="9" t="s">
        <v>67</v>
      </c>
      <c r="C233" s="9" t="s">
        <v>70</v>
      </c>
      <c r="D233" s="9" t="s">
        <v>12</v>
      </c>
      <c r="E233" s="12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3" customFormat="1" ht="15.75">
      <c r="A234" s="26" t="s">
        <v>276</v>
      </c>
      <c r="B234" s="9" t="s">
        <v>111</v>
      </c>
      <c r="C234" s="9" t="s">
        <v>76</v>
      </c>
      <c r="D234" s="28">
        <f>E231/E2</f>
        <v>0</v>
      </c>
      <c r="E234" s="12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3" customFormat="1" ht="31.5">
      <c r="A235" s="26" t="s">
        <v>277</v>
      </c>
      <c r="B235" s="9" t="s">
        <v>109</v>
      </c>
      <c r="C235" s="9" t="s">
        <v>70</v>
      </c>
      <c r="D235" s="9" t="s">
        <v>0</v>
      </c>
      <c r="E235" s="12">
        <v>0</v>
      </c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3" customFormat="1" ht="15.75">
      <c r="A236" s="26" t="s">
        <v>278</v>
      </c>
      <c r="B236" s="9" t="s">
        <v>110</v>
      </c>
      <c r="C236" s="9" t="s">
        <v>70</v>
      </c>
      <c r="D236" s="9" t="s">
        <v>27</v>
      </c>
      <c r="E236" s="12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3" customFormat="1" ht="15.75">
      <c r="A237" s="26" t="s">
        <v>279</v>
      </c>
      <c r="B237" s="9" t="s">
        <v>67</v>
      </c>
      <c r="C237" s="9" t="s">
        <v>70</v>
      </c>
      <c r="D237" s="9" t="s">
        <v>12</v>
      </c>
      <c r="E237" s="12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3" customFormat="1" ht="15.75">
      <c r="A238" s="26" t="s">
        <v>280</v>
      </c>
      <c r="B238" s="9" t="s">
        <v>111</v>
      </c>
      <c r="C238" s="9" t="s">
        <v>76</v>
      </c>
      <c r="D238" s="28">
        <f>E235/E2</f>
        <v>0</v>
      </c>
      <c r="E238" s="12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3" customFormat="1" ht="31.5">
      <c r="A239" s="26" t="s">
        <v>282</v>
      </c>
      <c r="B239" s="9" t="s">
        <v>109</v>
      </c>
      <c r="C239" s="9" t="s">
        <v>70</v>
      </c>
      <c r="D239" s="9" t="s">
        <v>54</v>
      </c>
      <c r="E239" s="12">
        <v>0</v>
      </c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3" customFormat="1" ht="15.75">
      <c r="A240" s="26" t="s">
        <v>284</v>
      </c>
      <c r="B240" s="9" t="s">
        <v>110</v>
      </c>
      <c r="C240" s="9" t="s">
        <v>70</v>
      </c>
      <c r="D240" s="9" t="s">
        <v>27</v>
      </c>
      <c r="E240" s="12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3" customFormat="1" ht="15.75">
      <c r="A241" s="26" t="s">
        <v>285</v>
      </c>
      <c r="B241" s="9" t="s">
        <v>67</v>
      </c>
      <c r="C241" s="9" t="s">
        <v>70</v>
      </c>
      <c r="D241" s="9" t="s">
        <v>12</v>
      </c>
      <c r="E241" s="12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3" customFormat="1" ht="15.75">
      <c r="A242" s="26" t="s">
        <v>286</v>
      </c>
      <c r="B242" s="9" t="s">
        <v>111</v>
      </c>
      <c r="C242" s="9" t="s">
        <v>76</v>
      </c>
      <c r="D242" s="28">
        <f>E239/E2</f>
        <v>0</v>
      </c>
      <c r="E242" s="12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3" customFormat="1" ht="31.5">
      <c r="A243" s="26" t="s">
        <v>289</v>
      </c>
      <c r="B243" s="9" t="s">
        <v>109</v>
      </c>
      <c r="C243" s="9" t="s">
        <v>70</v>
      </c>
      <c r="D243" s="9" t="s">
        <v>55</v>
      </c>
      <c r="E243" s="12">
        <v>0</v>
      </c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3" customFormat="1" ht="15.75">
      <c r="A244" s="26" t="s">
        <v>290</v>
      </c>
      <c r="B244" s="9" t="s">
        <v>110</v>
      </c>
      <c r="C244" s="9" t="s">
        <v>70</v>
      </c>
      <c r="D244" s="9" t="s">
        <v>27</v>
      </c>
      <c r="E244" s="12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3" customFormat="1" ht="15.75">
      <c r="A245" s="26" t="s">
        <v>291</v>
      </c>
      <c r="B245" s="9" t="s">
        <v>67</v>
      </c>
      <c r="C245" s="9" t="s">
        <v>70</v>
      </c>
      <c r="D245" s="9" t="s">
        <v>12</v>
      </c>
      <c r="E245" s="12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3" customFormat="1" ht="15.75">
      <c r="A246" s="26" t="s">
        <v>292</v>
      </c>
      <c r="B246" s="9" t="s">
        <v>111</v>
      </c>
      <c r="C246" s="9" t="s">
        <v>76</v>
      </c>
      <c r="D246" s="28">
        <f>E243/E2</f>
        <v>0</v>
      </c>
      <c r="E246" s="12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3" customFormat="1" ht="31.5">
      <c r="A247" s="26" t="s">
        <v>370</v>
      </c>
      <c r="B247" s="9" t="s">
        <v>109</v>
      </c>
      <c r="C247" s="9" t="s">
        <v>70</v>
      </c>
      <c r="D247" s="9" t="s">
        <v>56</v>
      </c>
      <c r="E247" s="12">
        <v>0</v>
      </c>
      <c r="F247" s="35" t="s">
        <v>333</v>
      </c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3" customFormat="1" ht="15.75">
      <c r="A248" s="26" t="s">
        <v>371</v>
      </c>
      <c r="B248" s="9" t="s">
        <v>110</v>
      </c>
      <c r="C248" s="9" t="s">
        <v>70</v>
      </c>
      <c r="D248" s="9" t="s">
        <v>27</v>
      </c>
      <c r="E248" s="12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3" customFormat="1" ht="15.75">
      <c r="A249" s="26" t="s">
        <v>372</v>
      </c>
      <c r="B249" s="9" t="s">
        <v>67</v>
      </c>
      <c r="C249" s="9" t="s">
        <v>70</v>
      </c>
      <c r="D249" s="9" t="s">
        <v>325</v>
      </c>
      <c r="E249" s="12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3" customFormat="1" ht="15.75">
      <c r="A250" s="26" t="s">
        <v>373</v>
      </c>
      <c r="B250" s="9" t="s">
        <v>111</v>
      </c>
      <c r="C250" s="9" t="s">
        <v>76</v>
      </c>
      <c r="D250" s="28">
        <f>E247/E2</f>
        <v>0</v>
      </c>
      <c r="E250" s="12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3" customFormat="1" ht="15.75">
      <c r="A251" s="26"/>
      <c r="B251" s="23" t="s">
        <v>281</v>
      </c>
      <c r="C251" s="9" t="s">
        <v>76</v>
      </c>
      <c r="D251" s="34">
        <f>SUM(D90,D28,D34,D60,D66,D72,D78,D84,D100,D110,D168,D210)</f>
        <v>307074.61199999996</v>
      </c>
      <c r="E251" s="12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4" ht="15.75">
      <c r="A252" s="38" t="s">
        <v>293</v>
      </c>
      <c r="B252" s="38"/>
      <c r="C252" s="38"/>
      <c r="D252" s="38"/>
    </row>
    <row r="253" spans="1:4" ht="15.75">
      <c r="A253" s="7" t="s">
        <v>294</v>
      </c>
      <c r="B253" s="8" t="s">
        <v>295</v>
      </c>
      <c r="C253" s="8" t="s">
        <v>296</v>
      </c>
      <c r="D253" s="46">
        <f>'[1]2018 Управл'!$AA$37</f>
        <v>1</v>
      </c>
    </row>
    <row r="254" spans="1:4" ht="15.75">
      <c r="A254" s="7" t="s">
        <v>297</v>
      </c>
      <c r="B254" s="8" t="s">
        <v>298</v>
      </c>
      <c r="C254" s="8" t="s">
        <v>296</v>
      </c>
      <c r="D254" s="46">
        <f>'[1]2018 Управл'!$AB$37</f>
        <v>1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7">
        <f>'[1]2018 Управл'!$AD$37</f>
        <v>0</v>
      </c>
    </row>
    <row r="257" spans="1:4" ht="15.75">
      <c r="A257" s="38" t="s">
        <v>303</v>
      </c>
      <c r="B257" s="38"/>
      <c r="C257" s="38"/>
      <c r="D257" s="38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38" t="s">
        <v>311</v>
      </c>
      <c r="B264" s="38"/>
      <c r="C264" s="38"/>
      <c r="D264" s="38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38" t="s">
        <v>317</v>
      </c>
      <c r="B269" s="38"/>
      <c r="C269" s="38"/>
      <c r="D269" s="38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2019-03-29T07:59:07Z</dcterms:modified>
  <cp:category/>
  <cp:version/>
  <cp:contentType/>
  <cp:contentStatus/>
</cp:coreProperties>
</file>