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<sst xmlns="http://schemas.openxmlformats.org/spreadsheetml/2006/main" count="981" uniqueCount="387">
  <si>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</si>
  <si>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</si>
  <si>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</si>
  <si>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</si>
  <si>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</si>
  <si>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</si>
  <si>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</si>
  <si>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</si>
  <si>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</si>
  <si>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</si>
  <si>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</si>
  <si>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</si>
  <si>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</si>
  <si>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</si>
  <si>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</si>
  <si>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</si>
  <si>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</si>
  <si>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</si>
  <si>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</si>
  <si>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</si>
  <si>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</si>
  <si>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</si>
  <si>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</si>
  <si>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</si>
  <si>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</si>
  <si>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</si>
  <si>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</si>
  <si>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</si>
  <si>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</si>
  <si>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</si>
  <si>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</si>
  <si>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</si>
  <si>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</si>
  <si>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</si>
  <si>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</si>
  <si>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</si>
  <si>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</si>
  <si>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</si>
  <si>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</si>
  <si>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</si>
  <si>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</si>
  <si>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</si>
  <si>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</si>
  <si>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</si>
  <si>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</si>
  <si>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</si>
  <si>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</si>
  <si>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</si>
  <si>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</si>
  <si>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</si>
  <si>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</si>
  <si>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</si>
  <si>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</si>
  <si>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</si>
  <si>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</si>
  <si>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</si>
  <si>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</si>
  <si>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</si>
  <si>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</si>
  <si>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</si>
  <si>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</si>
  <si>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</si>
  <si>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</si>
  <si>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</si>
  <si>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</si>
  <si>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</si>
  <si>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</si>
  <si>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</si>
  <si>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</si>
  <si>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</si>
  <si>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</si>
  <si>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</si>
  <si>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</si>
  <si>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</si>
  <si>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</si>
  <si>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</si>
  <si>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</si>
  <si>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</si>
  <si>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</si>
  <si>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</si>
  <si>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</si>
  <si>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</si>
  <si>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</si>
  <si>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</si>
  <si>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</si>
  <si>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</si>
  <si>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</si>
  <si>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</si>
  <si>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</si>
  <si>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</si>
  <si>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</si>
  <si>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</si>
  <si>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</si>
  <si>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</si>
  <si>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</si>
  <si>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</si>
  <si>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</si>
  <si>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</si>
  <si>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</si>
  <si>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</si>
  <si>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</si>
  <si>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</si>
  <si>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</si>
  <si>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</si>
  <si>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</si>
  <si>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</si>
  <si>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</si>
  <si>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</si>
  <si>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</si>
  <si>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</si>
  <si>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</si>
  <si>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</si>
  <si>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</si>
  <si>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</si>
  <si>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</si>
  <si>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</si>
  <si>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</si>
  <si>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</si>
  <si>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</si>
  <si>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</si>
  <si>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</si>
  <si>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</si>
  <si>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</si>
  <si>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</si>
  <si>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</si>
  <si>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</si>
  <si>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</si>
  <si>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</si>
  <si>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</si>
  <si>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</si>
  <si>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</si>
  <si>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</si>
  <si>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</si>
  <si>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</si>
  <si>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</si>
  <si>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</si>
  <si>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</si>
  <si>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</si>
  <si>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</si>
  <si>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</si>
  <si>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</si>
  <si>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</si>
  <si>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</si>
  <si>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</si>
  <si>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</si>
  <si>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</si>
  <si>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</si>
  <si>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</si>
  <si>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</si>
  <si>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</si>
  <si>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</si>
  <si>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</si>
  <si>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</si>
  <si>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</si>
  <si>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</si>
  <si>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</si>
  <si>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</si>
  <si>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</si>
  <si>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</si>
  <si>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</si>
  <si>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</si>
  <si>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</si>
  <si>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</si>
  <si>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</si>
  <si>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</si>
  <si>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</si>
  <si>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</si>
  <si>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</si>
  <si>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</si>
  <si>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</si>
  <si>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</si>
  <si>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</si>
  <si>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</si>
  <si>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</si>
  <si>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</si>
  <si>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</si>
  <si>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</si>
  <si>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</si>
  <si>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</si>
  <si>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</si>
  <si>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</si>
  <si>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</si>
  <si>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</si>
  <si>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</si>
  <si>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</si>
  <si>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</si>
  <si>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</si>
  <si>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</si>
  <si>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</si>
  <si>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</si>
  <si>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</si>
  <si>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</si>
  <si>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</si>
  <si>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</si>
  <si>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</si>
  <si>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</si>
  <si>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</si>
  <si>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</si>
  <si>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</si>
  <si>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</si>
  <si>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</si>
  <si>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</si>
  <si>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</si>
  <si>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</si>
  <si>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</si>
  <si>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</si>
  <si>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</si>
  <si>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</si>
  <si>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</si>
  <si>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</si>
  <si>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</si>
  <si>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</si>
  <si>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</si>
  <si>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</si>
  <si>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</si>
  <si>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</si>
  <si>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</si>
  <si>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</si>
  <si>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</si>
  <si>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</si>
  <si>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</si>
  <si>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</si>
  <si>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</si>
  <si>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</si>
  <si>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</si>
  <si>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</si>
  <si>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</si>
  <si>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</si>
  <si>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</si>
  <si>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</si>
  <si>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</si>
  <si>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</si>
  <si>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</si>
  <si>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</si>
  <si>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</si>
  <si>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</si>
  <si>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</si>
  <si>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</si>
  <si>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</si>
  <si>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</si>
  <si>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</si>
  <si>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</si>
  <si>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</si>
  <si>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</si>
  <si>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</si>
  <si>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</si>
  <si>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</si>
  <si>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</si>
  <si>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</si>
  <si>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</si>
  <si>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</si>
  <si>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</si>
  <si>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</si>
  <si>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</si>
  <si>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</si>
  <si>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</si>
  <si>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</si>
  <si>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</si>
  <si>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</si>
  <si>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</si>
  <si>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</si>
  <si>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</si>
  <si>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</si>
  <si>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</si>
  <si>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</si>
  <si>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</si>
  <si>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</si>
  <si>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</si>
  <si>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</si>
  <si>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</si>
  <si>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</si>
  <si>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</si>
  <si>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</si>
  <si>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</si>
  <si>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</si>
  <si>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</si>
  <si>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</si>
  <si>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</si>
  <si>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</si>
  <si>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</si>
  <si>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</si>
  <si>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</si>
  <si>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</si>
  <si>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</si>
  <si>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</si>
  <si>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</si>
  <si>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</si>
  <si>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</si>
  <si>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</si>
  <si>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</si>
  <si>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</si>
  <si>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</si>
  <si>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</si>
  <si>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</si>
  <si>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</si>
  <si>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</si>
  <si>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</si>
  <si>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</si>
  <si>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</si>
  <si>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</si>
  <si>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</si>
  <si>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</si>
  <si>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</si>
  <si>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</si>
  <si>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</si>
  <si>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</si>
  <si>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</si>
  <si>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</si>
  <si>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</si>
  <si>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</si>
  <si>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</si>
  <si>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</si>
  <si>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</si>
  <si>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</si>
  <si>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</si>
  <si>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</si>
  <si>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</si>
  <si>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</si>
  <si>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</si>
  <si>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</si>
  <si>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</si>
  <si>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</si>
  <si>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</si>
  <si>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</si>
  <si>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</si>
  <si>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</si>
  <si>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</si>
  <si>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</si>
  <si>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</si>
  <si>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</si>
  <si>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</si>
  <si>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</si>
  <si>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</si>
  <si>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</si>
  <si>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</si>
  <si>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</si>
  <si>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</si>
  <si>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</si>
  <si>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</si>
  <si>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</si>
  <si>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</si>
  <si>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</si>
  <si>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</si>
  <si>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</si>
  <si>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</si>
  <si>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</si>
  <si>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</si>
  <si>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</si>
  <si>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</si>
  <si>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</si>
  <si>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</si>
  <si>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</si>
  <si>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</si>
  <si>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</si>
  <si>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</si>
  <si>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</si>
  <si>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</si>
  <si>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</si>
  <si>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</si>
  <si>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</si>
  <si>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</si>
  <si>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</si>
  <si>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</si>
  <si>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</si>
  <si>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</si>
  <si>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</si>
  <si>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</si>
  <si>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</si>
  <si>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</si>
  <si>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</si>
  <si>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</si>
  <si>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</si>
  <si>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</si>
  <si>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</si>
  <si>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</si>
  <si>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</si>
  <si>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</si>
  <si>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</si>
  <si>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 </t>
  </si>
  <si>
    <t>ЖЭК И ГРЕВЦЕВА</t>
  </si>
  <si>
    <t>ГРЕВЦЕВА и ЖЭК</t>
  </si>
  <si>
    <t>Отчет об исполнении управляющей организацией ООО "ГУК "Привокзальная" договора управления за 2018 год по дому № 16  ул. Желябова                        в г. Липецке</t>
  </si>
  <si>
    <t>31.03.2019 г.</t>
  </si>
  <si>
    <t>01.01.2018 г.</t>
  </si>
  <si>
    <t>31.12.2018 г.</t>
  </si>
  <si>
    <t>Мехуборка (асфальт) в зимний период</t>
  </si>
  <si>
    <t>факт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</si>
</sst>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1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6">
          <cell r="I36">
            <v>1048.2</v>
          </cell>
          <cell r="M36">
            <v>67623.76000000001</v>
          </cell>
          <cell r="P36">
            <v>38517.336</v>
          </cell>
          <cell r="U36">
            <v>43702.36200000001</v>
          </cell>
          <cell r="V36">
            <v>23210.2</v>
          </cell>
          <cell r="Z36">
            <v>46665.234000000004</v>
          </cell>
          <cell r="AA36">
            <v>4</v>
          </cell>
          <cell r="AB36">
            <v>4</v>
          </cell>
          <cell r="AD36">
            <v>-53832.18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1252.99</v>
          </cell>
        </row>
        <row r="24">
          <cell r="D24">
            <v>-45000.147</v>
          </cell>
        </row>
        <row r="25">
          <cell r="D25">
            <v>41806.03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U4">
            <v>4175.6</v>
          </cell>
          <cell r="CW4">
            <v>4352.200000000001</v>
          </cell>
        </row>
        <row r="37">
          <cell r="CU37">
            <v>0.260853</v>
          </cell>
        </row>
        <row r="38">
          <cell r="CU38">
            <v>0.081304</v>
          </cell>
        </row>
        <row r="39">
          <cell r="CU39">
            <v>0.057879</v>
          </cell>
        </row>
        <row r="43">
          <cell r="CU43">
            <v>0.03274</v>
          </cell>
        </row>
        <row r="46">
          <cell r="CU46">
            <v>0.159</v>
          </cell>
        </row>
        <row r="47">
          <cell r="CU47">
            <v>0.301</v>
          </cell>
        </row>
        <row r="48">
          <cell r="CU48">
            <v>0.077</v>
          </cell>
        </row>
        <row r="50">
          <cell r="CU50">
            <v>0.041</v>
          </cell>
        </row>
        <row r="51">
          <cell r="CU51">
            <v>0.216</v>
          </cell>
        </row>
        <row r="52">
          <cell r="CU52">
            <v>0.044</v>
          </cell>
        </row>
        <row r="53">
          <cell r="CU53">
            <v>0.034</v>
          </cell>
        </row>
        <row r="55">
          <cell r="CU55">
            <v>0.268</v>
          </cell>
        </row>
        <row r="56">
          <cell r="CU56">
            <v>0.642</v>
          </cell>
        </row>
        <row r="58">
          <cell r="CU58">
            <v>0.024</v>
          </cell>
        </row>
        <row r="59">
          <cell r="CU59">
            <v>0.284</v>
          </cell>
        </row>
        <row r="60">
          <cell r="CU60">
            <v>0.012</v>
          </cell>
        </row>
        <row r="73">
          <cell r="CU73">
            <v>0.025878</v>
          </cell>
        </row>
        <row r="75">
          <cell r="CU75">
            <v>0.062331</v>
          </cell>
        </row>
        <row r="76">
          <cell r="CU76">
            <v>0.712702</v>
          </cell>
        </row>
        <row r="77">
          <cell r="CU77">
            <v>0.885</v>
          </cell>
        </row>
        <row r="78">
          <cell r="CU78">
            <v>1.875</v>
          </cell>
        </row>
        <row r="101">
          <cell r="CU101">
            <v>1.2254</v>
          </cell>
        </row>
        <row r="102">
          <cell r="CU102">
            <v>0.78335</v>
          </cell>
        </row>
        <row r="123">
          <cell r="CW123">
            <v>245725.78649040003</v>
          </cell>
        </row>
        <row r="124">
          <cell r="CW124">
            <v>337560.2749872001</v>
          </cell>
        </row>
        <row r="125">
          <cell r="CW125">
            <v>63998.23056000002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W4">
            <v>4352.200000000001</v>
          </cell>
        </row>
        <row r="38">
          <cell r="CU38">
            <v>0.081304</v>
          </cell>
        </row>
        <row r="42">
          <cell r="CU42">
            <v>0.108007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Normal="90" zoomScalePageLayoutView="0" workbookViewId="0" topLeftCell="A1">
      <selection activeCell="W147" sqref="W14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22.8515625" style="3" hidden="1" customWidth="1"/>
    <col min="8" max="8" width="9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9" t="s">
        <v>381</v>
      </c>
      <c r="B2" s="39"/>
      <c r="C2" s="39"/>
      <c r="D2" s="39"/>
      <c r="E2" s="1">
        <v>4352.2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f>'[2]по форме'!$D$23</f>
        <v>1252.99</v>
      </c>
    </row>
    <row r="10" spans="1:4" ht="15.75">
      <c r="A10" s="7" t="s">
        <v>61</v>
      </c>
      <c r="B10" s="8" t="s">
        <v>77</v>
      </c>
      <c r="C10" s="8" t="s">
        <v>76</v>
      </c>
      <c r="D10" s="41">
        <f>'[2]по форме'!$D$24</f>
        <v>-45000.147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41806.03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647284.2920376002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'[3]гук(2016)'!$CW$124</f>
        <v>337560.2749872001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'[3]гук(2016)'!$CW$123</f>
        <v>245725.78649040003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'[3]гук(2016)'!$CW$125</f>
        <v>63998.23056000002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525828.3520376001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D12-D25+D264+D280</f>
        <v>525828.3520376001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482081.1950376001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Управл'!$I$36</f>
        <v>1048.2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D22-D259</f>
        <v>4351.667187200044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Управл'!$M$36</f>
        <v>67623.76000000001</v>
      </c>
    </row>
    <row r="26" spans="1:22" s="13" customFormat="1" ht="35.25" customHeight="1">
      <c r="A26" s="40" t="s">
        <v>105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2">
        <f>F28</f>
        <v>46220.36400000001</v>
      </c>
      <c r="E28" s="16">
        <f>'[1]2018 Управл'!$U$36</f>
        <v>43702.36200000001</v>
      </c>
      <c r="F28" s="21">
        <f>'[3]гук(2016)'!$CU$77*12*'[3]гук(2016)'!$CW$4</f>
        <v>46220.36400000001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3">
        <f>E28/E2</f>
        <v>10.041441569780803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0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4">
        <f>E35/E2</f>
        <v>0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4">
        <f>E39/E2</f>
        <v>0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0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341</v>
      </c>
      <c r="B47" s="9" t="s">
        <v>109</v>
      </c>
      <c r="C47" s="9" t="s">
        <v>70</v>
      </c>
      <c r="D47" s="9" t="s">
        <v>16</v>
      </c>
      <c r="E47" s="12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342</v>
      </c>
      <c r="B48" s="9" t="s">
        <v>110</v>
      </c>
      <c r="C48" s="9" t="s">
        <v>70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343</v>
      </c>
      <c r="B49" s="9" t="s">
        <v>67</v>
      </c>
      <c r="C49" s="9" t="s">
        <v>70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344</v>
      </c>
      <c r="B50" s="9" t="s">
        <v>111</v>
      </c>
      <c r="C50" s="9" t="s">
        <v>76</v>
      </c>
      <c r="D50" s="44">
        <f>E47/E2</f>
        <v>0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345</v>
      </c>
      <c r="B51" s="9" t="s">
        <v>109</v>
      </c>
      <c r="C51" s="9" t="s">
        <v>70</v>
      </c>
      <c r="D51" s="44" t="s">
        <v>330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346</v>
      </c>
      <c r="B52" s="9" t="s">
        <v>110</v>
      </c>
      <c r="C52" s="9" t="s">
        <v>70</v>
      </c>
      <c r="D52" s="44" t="s">
        <v>150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347</v>
      </c>
      <c r="B53" s="9" t="s">
        <v>67</v>
      </c>
      <c r="C53" s="9" t="s">
        <v>70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348</v>
      </c>
      <c r="B54" s="9" t="s">
        <v>111</v>
      </c>
      <c r="C54" s="9" t="s">
        <v>76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349</v>
      </c>
      <c r="B55" s="9" t="s">
        <v>109</v>
      </c>
      <c r="C55" s="9" t="s">
        <v>70</v>
      </c>
      <c r="D55" s="44" t="s">
        <v>329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350</v>
      </c>
      <c r="B56" s="9" t="s">
        <v>110</v>
      </c>
      <c r="C56" s="9" t="s">
        <v>70</v>
      </c>
      <c r="D56" s="44" t="s">
        <v>150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351</v>
      </c>
      <c r="B57" s="9" t="s">
        <v>67</v>
      </c>
      <c r="C57" s="9" t="s">
        <v>70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352</v>
      </c>
      <c r="B58" s="9" t="s">
        <v>111</v>
      </c>
      <c r="C58" s="9" t="s">
        <v>76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F60</f>
        <v>40911.550440000006</v>
      </c>
      <c r="E60" s="12">
        <f>'[1]2018 Управл'!$P$36</f>
        <v>38517.336</v>
      </c>
      <c r="F60" s="35">
        <f>'[3]гук(2016)'!$CU$102*12*'[3]гук(2016)'!$CW$4</f>
        <v>40911.550440000006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28">
        <f>E60/E2</f>
        <v>8.850084095400028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138</v>
      </c>
      <c r="B65" s="23" t="s">
        <v>107</v>
      </c>
      <c r="C65" s="23" t="s">
        <v>70</v>
      </c>
      <c r="D65" s="23" t="s">
        <v>377</v>
      </c>
      <c r="E65" s="12" t="s">
        <v>378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63998.23</v>
      </c>
      <c r="E72" s="12">
        <v>63998.23</v>
      </c>
      <c r="F72" s="35">
        <f>'[3]гук(2016)'!$CU$101*12*'[3]гук(2016)'!$CW$4</f>
        <v>63998.23056000001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28">
        <f>E72/E2</f>
        <v>14.704799871329444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151</v>
      </c>
      <c r="B77" s="23" t="s">
        <v>107</v>
      </c>
      <c r="C77" s="23" t="s">
        <v>70</v>
      </c>
      <c r="D77" s="23" t="s">
        <v>57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13923.32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13923.32</f>
        <v>13923.32</v>
      </c>
      <c r="F79" s="35">
        <f>'[3]гук(2016)'!$CU$37*12*'[3]гук(2016)'!$CW$4</f>
        <v>13623.413119200002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28">
        <f>E79/E2</f>
        <v>3.199145259868572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158</v>
      </c>
      <c r="B83" s="23" t="s">
        <v>107</v>
      </c>
      <c r="C83" s="23" t="s">
        <v>70</v>
      </c>
      <c r="D83" s="23" t="s">
        <v>58</v>
      </c>
      <c r="E83" s="12">
        <f>1351.04</f>
        <v>1351.04</v>
      </c>
      <c r="F83" s="24" t="s">
        <v>338</v>
      </c>
      <c r="G83" s="24">
        <f>('[3]гук(2016)'!$CU$73+'[3]гук(2016)'!$CU$75)*12*'[3]гук(2016)'!$CW$4</f>
        <v>4606.838517600001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1351.04</v>
      </c>
      <c r="E84" s="12"/>
      <c r="F84" s="35">
        <v>85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28">
        <f>E83/F84</f>
        <v>15.894588235294117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69875.43400000001</v>
      </c>
      <c r="E90" s="12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Управл'!$V$36</f>
        <v>23210.2</v>
      </c>
      <c r="F91" s="24" t="s">
        <v>340</v>
      </c>
      <c r="G91" s="35">
        <f>'[3]гук(2016)'!$CU$76*6*'[3]гук(2016)'!$CW$4</f>
        <v>18610.929866399998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28">
        <f>E91/E2</f>
        <v>5.332981021092781</v>
      </c>
      <c r="E94" s="12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Управл'!$Z$36</f>
        <v>46665.234000000004</v>
      </c>
      <c r="F95" s="24" t="s">
        <v>340</v>
      </c>
      <c r="G95" s="35">
        <f>'[3]гук(2016)'!$CU$78*6*'[3]гук(2016)'!$CW$4</f>
        <v>48962.25000000001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28">
        <f>E95/E2</f>
        <v>10.722217269426958</v>
      </c>
      <c r="E98" s="12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1815.1499999999999</v>
      </c>
      <c r="E100" s="12"/>
      <c r="F100" s="9">
        <v>848.2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1357.12</v>
      </c>
      <c r="F101" s="37" t="s">
        <v>373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28">
        <f>E101/F100</f>
        <v>1.5999999999999999</v>
      </c>
      <c r="E104" s="12"/>
      <c r="F104" s="9" t="s">
        <v>339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458.03</v>
      </c>
      <c r="F105" s="9">
        <f>F100</f>
        <v>848.2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28">
        <f>E105/F105</f>
        <v>0.5400023579344494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185</v>
      </c>
      <c r="B109" s="23" t="s">
        <v>107</v>
      </c>
      <c r="C109" s="23" t="s">
        <v>70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114926.8474</v>
      </c>
      <c r="E110" s="12"/>
      <c r="F110" s="35"/>
      <c r="G110" s="35" t="s">
        <v>386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f>F111</f>
        <v>2402.4144000000006</v>
      </c>
      <c r="F111" s="35">
        <f>('[3]гук(2016)'!$CU$53+'[3]гук(2016)'!$CU$60)*12*'[3]гук(2016)'!$CW$4</f>
        <v>2402.4144000000006</v>
      </c>
      <c r="G111" s="12">
        <v>160.36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28">
        <f>E111/E2</f>
        <v>0.5520000000000002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13494</v>
      </c>
      <c r="F115" s="35">
        <f>'[3]гук(2016)'!$CU$46*12*'[3]гук(2016)'!$CW$4</f>
        <v>8303.9976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28">
        <f>E115/E2</f>
        <v>3.100500896098525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109</v>
      </c>
      <c r="C119" s="9" t="s">
        <v>70</v>
      </c>
      <c r="D119" s="28" t="s">
        <v>385</v>
      </c>
      <c r="E119" s="12">
        <f>G119</f>
        <v>1577.72</v>
      </c>
      <c r="F119" s="35">
        <f>'[3]гук(2016)'!$CU$50*12*'[3]гук(2016)'!$CW$4</f>
        <v>2141.2824000000005</v>
      </c>
      <c r="G119" s="12">
        <v>1577.72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110</v>
      </c>
      <c r="C120" s="9" t="s">
        <v>70</v>
      </c>
      <c r="D120" s="28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67</v>
      </c>
      <c r="C121" s="9" t="s">
        <v>70</v>
      </c>
      <c r="D121" s="28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111</v>
      </c>
      <c r="C122" s="9" t="s">
        <v>76</v>
      </c>
      <c r="D122" s="28">
        <f>E119/E2</f>
        <v>0.3625109140204954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f>G123</f>
        <v>3391.31</v>
      </c>
      <c r="F123" s="35">
        <f>('[3]гук(2016)'!$CU$52+'[3]гук(2016)'!$CU$58)*12*'[3]гук(2016)'!$CW$4</f>
        <v>3551.395200000001</v>
      </c>
      <c r="G123" s="12">
        <v>3391.31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28">
        <f>E123/E2</f>
        <v>0.779217407288268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39675.21</v>
      </c>
      <c r="F127" s="35">
        <f>('[3]гук(2016)'!$CU$48+'[3]гук(2016)'!$CU$56)*12*'[3]гук(2016)'!$CW$4</f>
        <v>37550.78160000001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28">
        <f>E127/E2</f>
        <v>9.116127475759386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31753.45</v>
      </c>
      <c r="F131" s="35">
        <f>('[3]гук(2016)'!$CU$47+'[3]гук(2016)'!$CU$55)*12*'[3]гук(2016)'!$CW$4</f>
        <v>29716.821600000003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28">
        <f>E131/E2</f>
        <v>7.295953770506871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14823.593</v>
      </c>
      <c r="F135" s="35">
        <f>'[3]гук(2016)'!$CU$59*'[3]гук(2016)'!$CW$4*12</f>
        <v>14832.297600000002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28">
        <f>E135/E2</f>
        <v>3.40599995404623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4837.47</v>
      </c>
      <c r="F139" s="35">
        <f>'[3]гук(2016)'!$CU$51*12*'[3]гук(2016)'!$CW$4</f>
        <v>11280.902400000003</v>
      </c>
      <c r="G139" s="12">
        <v>4837.47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28">
        <f>E139/E2</f>
        <v>1.1114999310693443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28">
        <f>E143/E2</f>
        <v>0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353</v>
      </c>
      <c r="B147" s="9" t="s">
        <v>109</v>
      </c>
      <c r="C147" s="9" t="s">
        <v>70</v>
      </c>
      <c r="D147" s="9" t="s">
        <v>335</v>
      </c>
      <c r="E147" s="12">
        <v>2971.68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354</v>
      </c>
      <c r="B148" s="9" t="s">
        <v>110</v>
      </c>
      <c r="C148" s="9" t="s">
        <v>70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355</v>
      </c>
      <c r="B149" s="9" t="s">
        <v>67</v>
      </c>
      <c r="C149" s="9" t="s">
        <v>70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356</v>
      </c>
      <c r="B150" s="9" t="s">
        <v>111</v>
      </c>
      <c r="C150" s="9" t="s">
        <v>76</v>
      </c>
      <c r="D150" s="28">
        <f>E147/E2</f>
        <v>0.6827995036992786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/>
      <c r="B151" s="9" t="s">
        <v>109</v>
      </c>
      <c r="C151" s="9" t="s">
        <v>70</v>
      </c>
      <c r="D151" s="28" t="s">
        <v>334</v>
      </c>
      <c r="E151" s="12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/>
      <c r="B152" s="9" t="s">
        <v>110</v>
      </c>
      <c r="C152" s="9" t="s">
        <v>70</v>
      </c>
      <c r="D152" s="28" t="s">
        <v>34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/>
      <c r="B153" s="9" t="s">
        <v>67</v>
      </c>
      <c r="C153" s="9" t="s">
        <v>70</v>
      </c>
      <c r="D153" s="28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/>
      <c r="B154" s="9" t="s">
        <v>111</v>
      </c>
      <c r="C154" s="9" t="s">
        <v>76</v>
      </c>
      <c r="D154" s="28">
        <f>E151/E2</f>
        <v>0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357</v>
      </c>
      <c r="B155" s="9" t="s">
        <v>109</v>
      </c>
      <c r="C155" s="9" t="s">
        <v>70</v>
      </c>
      <c r="D155" s="28" t="s">
        <v>336</v>
      </c>
      <c r="E155" s="12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358</v>
      </c>
      <c r="B156" s="9" t="s">
        <v>110</v>
      </c>
      <c r="C156" s="9" t="s">
        <v>70</v>
      </c>
      <c r="D156" s="28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359</v>
      </c>
      <c r="B157" s="9" t="s">
        <v>67</v>
      </c>
      <c r="C157" s="9" t="s">
        <v>70</v>
      </c>
      <c r="D157" s="28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360</v>
      </c>
      <c r="B158" s="9" t="s">
        <v>111</v>
      </c>
      <c r="C158" s="9" t="s">
        <v>76</v>
      </c>
      <c r="D158" s="28">
        <f>E155/E2</f>
        <v>0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361</v>
      </c>
      <c r="B159" s="9" t="s">
        <v>109</v>
      </c>
      <c r="C159" s="9" t="s">
        <v>70</v>
      </c>
      <c r="D159" s="28" t="s">
        <v>333</v>
      </c>
      <c r="E159" s="12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362</v>
      </c>
      <c r="B160" s="9" t="s">
        <v>110</v>
      </c>
      <c r="C160" s="9" t="s">
        <v>70</v>
      </c>
      <c r="D160" s="28" t="s">
        <v>27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363</v>
      </c>
      <c r="B161" s="9" t="s">
        <v>67</v>
      </c>
      <c r="C161" s="9" t="s">
        <v>70</v>
      </c>
      <c r="D161" s="28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364</v>
      </c>
      <c r="B162" s="9" t="s">
        <v>111</v>
      </c>
      <c r="C162" s="9" t="s">
        <v>76</v>
      </c>
      <c r="D162" s="28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365</v>
      </c>
      <c r="B163" s="9" t="s">
        <v>109</v>
      </c>
      <c r="C163" s="9" t="s">
        <v>70</v>
      </c>
      <c r="D163" s="9" t="s">
        <v>331</v>
      </c>
      <c r="E163" s="12">
        <v>0</v>
      </c>
      <c r="F163" s="33"/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366</v>
      </c>
      <c r="B164" s="9" t="s">
        <v>110</v>
      </c>
      <c r="C164" s="9" t="s">
        <v>70</v>
      </c>
      <c r="D164" s="9" t="s">
        <v>27</v>
      </c>
      <c r="E164" s="12"/>
      <c r="F164" s="30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367</v>
      </c>
      <c r="B165" s="9" t="s">
        <v>67</v>
      </c>
      <c r="C165" s="9" t="s">
        <v>70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368</v>
      </c>
      <c r="B166" s="9" t="s">
        <v>111</v>
      </c>
      <c r="C166" s="9" t="s">
        <v>76</v>
      </c>
      <c r="D166" s="28">
        <f>E163/E2</f>
        <v>0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7.25">
      <c r="A167" s="36" t="s">
        <v>219</v>
      </c>
      <c r="B167" s="23" t="s">
        <v>107</v>
      </c>
      <c r="C167" s="23" t="s">
        <v>70</v>
      </c>
      <c r="D167" s="23" t="s">
        <v>41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E169+E173+E181+E185+E189+E193+E197+E201+E205+E209+E213</f>
        <v>86088.56201040001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 hidden="1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 hidden="1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 hidden="1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 hidden="1">
      <c r="A172" s="26" t="s">
        <v>224</v>
      </c>
      <c r="B172" s="9" t="s">
        <v>111</v>
      </c>
      <c r="C172" s="9" t="s">
        <v>76</v>
      </c>
      <c r="D172" s="28">
        <v>251.9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/>
      <c r="B173" s="9" t="s">
        <v>109</v>
      </c>
      <c r="C173" s="9" t="s">
        <v>70</v>
      </c>
      <c r="D173" s="9" t="s">
        <v>376</v>
      </c>
      <c r="E173" s="12">
        <f>('[4]гук(2016)'!$CU$38+'[4]гук(2016)'!$CU$42)*12*'[4]гук(2016)'!$CW$4</f>
        <v>9887.032010400002</v>
      </c>
      <c r="F173" s="35">
        <v>2</v>
      </c>
      <c r="G173" s="35">
        <f>'[3]гук(2016)'!$CU$38*12*E2</f>
        <v>4246.2152256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/>
      <c r="B176" s="9" t="s">
        <v>111</v>
      </c>
      <c r="C176" s="9" t="s">
        <v>76</v>
      </c>
      <c r="D176" s="28">
        <f>E173/F173</f>
        <v>4943.516005200001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/>
      <c r="B177" s="9" t="s">
        <v>109</v>
      </c>
      <c r="C177" s="9" t="s">
        <v>70</v>
      </c>
      <c r="D177" s="9" t="s">
        <v>42</v>
      </c>
      <c r="E177" s="12">
        <f>('[3]гук(2016)'!$CU$39+'[3]гук(2016)'!$CU$43)*12*'[3]гук(2016)'!$CU$4</f>
        <v>4540.664356800001</v>
      </c>
      <c r="F177" s="35">
        <v>1</v>
      </c>
      <c r="G177" s="35">
        <f>'[3]гук(2016)'!$CU$39*12*E2</f>
        <v>3022.8118056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/>
      <c r="B178" s="9" t="s">
        <v>110</v>
      </c>
      <c r="C178" s="9" t="s">
        <v>70</v>
      </c>
      <c r="D178" s="9" t="s">
        <v>43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5.75">
      <c r="A179" s="26"/>
      <c r="B179" s="9" t="s">
        <v>67</v>
      </c>
      <c r="C179" s="9" t="s">
        <v>70</v>
      </c>
      <c r="D179" s="9" t="s">
        <v>22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/>
      <c r="B180" s="9" t="s">
        <v>111</v>
      </c>
      <c r="C180" s="9" t="s">
        <v>76</v>
      </c>
      <c r="D180" s="28">
        <f>E177/F177</f>
        <v>4540.664356800001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>
      <c r="A181" s="26" t="s">
        <v>225</v>
      </c>
      <c r="B181" s="9" t="s">
        <v>109</v>
      </c>
      <c r="C181" s="9" t="s">
        <v>70</v>
      </c>
      <c r="D181" s="9" t="s">
        <v>44</v>
      </c>
      <c r="E181" s="12">
        <v>3820.31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226</v>
      </c>
      <c r="B182" s="9" t="s">
        <v>110</v>
      </c>
      <c r="C182" s="9" t="s">
        <v>70</v>
      </c>
      <c r="D182" s="9" t="s">
        <v>27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>
      <c r="A183" s="26" t="s">
        <v>227</v>
      </c>
      <c r="B183" s="9" t="s">
        <v>67</v>
      </c>
      <c r="C183" s="9" t="s">
        <v>70</v>
      </c>
      <c r="D183" s="9" t="s">
        <v>12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228</v>
      </c>
      <c r="B184" s="9" t="s">
        <v>111</v>
      </c>
      <c r="C184" s="9" t="s">
        <v>76</v>
      </c>
      <c r="D184" s="28">
        <f>E181/E2</f>
        <v>0.8777882450255043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229</v>
      </c>
      <c r="B185" s="9" t="s">
        <v>109</v>
      </c>
      <c r="C185" s="9" t="s">
        <v>70</v>
      </c>
      <c r="D185" s="9" t="s">
        <v>45</v>
      </c>
      <c r="E185" s="12">
        <v>1437.83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230</v>
      </c>
      <c r="B186" s="9" t="s">
        <v>110</v>
      </c>
      <c r="C186" s="9" t="s">
        <v>70</v>
      </c>
      <c r="D186" s="9" t="s">
        <v>27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231</v>
      </c>
      <c r="B187" s="9" t="s">
        <v>67</v>
      </c>
      <c r="C187" s="9" t="s">
        <v>70</v>
      </c>
      <c r="D187" s="9" t="s">
        <v>12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232</v>
      </c>
      <c r="B188" s="9" t="s">
        <v>111</v>
      </c>
      <c r="C188" s="9" t="s">
        <v>76</v>
      </c>
      <c r="D188" s="28">
        <f>E185/E2</f>
        <v>0.33036854923946507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 t="s">
        <v>233</v>
      </c>
      <c r="B189" s="9" t="s">
        <v>109</v>
      </c>
      <c r="C189" s="9" t="s">
        <v>70</v>
      </c>
      <c r="D189" s="9" t="s">
        <v>46</v>
      </c>
      <c r="E189" s="12">
        <f>7560.03+28630.26</f>
        <v>36190.29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234</v>
      </c>
      <c r="B190" s="9" t="s">
        <v>110</v>
      </c>
      <c r="C190" s="9" t="s">
        <v>70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 t="s">
        <v>235</v>
      </c>
      <c r="B191" s="9" t="s">
        <v>67</v>
      </c>
      <c r="C191" s="9" t="s">
        <v>70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236</v>
      </c>
      <c r="B192" s="9" t="s">
        <v>111</v>
      </c>
      <c r="C192" s="9" t="s">
        <v>76</v>
      </c>
      <c r="D192" s="28">
        <f>E189/E2</f>
        <v>8.315401406185378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237</v>
      </c>
      <c r="B193" s="9" t="s">
        <v>109</v>
      </c>
      <c r="C193" s="9" t="s">
        <v>70</v>
      </c>
      <c r="D193" s="9" t="s">
        <v>324</v>
      </c>
      <c r="E193" s="12">
        <v>0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238</v>
      </c>
      <c r="B194" s="9" t="s">
        <v>110</v>
      </c>
      <c r="C194" s="9" t="s">
        <v>70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240</v>
      </c>
      <c r="B195" s="9" t="s">
        <v>67</v>
      </c>
      <c r="C195" s="9" t="s">
        <v>70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241</v>
      </c>
      <c r="B196" s="9" t="s">
        <v>111</v>
      </c>
      <c r="C196" s="9" t="s">
        <v>76</v>
      </c>
      <c r="D196" s="28">
        <f>E193/E2</f>
        <v>0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/>
      <c r="B197" s="9" t="s">
        <v>109</v>
      </c>
      <c r="C197" s="9" t="s">
        <v>70</v>
      </c>
      <c r="D197" s="9" t="s">
        <v>375</v>
      </c>
      <c r="E197" s="12">
        <v>7408.49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/>
      <c r="B198" s="9" t="s">
        <v>110</v>
      </c>
      <c r="C198" s="9" t="s">
        <v>70</v>
      </c>
      <c r="D198" s="9" t="s">
        <v>27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/>
      <c r="B199" s="9" t="s">
        <v>67</v>
      </c>
      <c r="C199" s="9" t="s">
        <v>70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/>
      <c r="B200" s="9" t="s">
        <v>111</v>
      </c>
      <c r="C200" s="9" t="s">
        <v>76</v>
      </c>
      <c r="D200" s="28">
        <f>E197/E2</f>
        <v>1.70224024631221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242</v>
      </c>
      <c r="B201" s="9" t="s">
        <v>109</v>
      </c>
      <c r="C201" s="9" t="s">
        <v>70</v>
      </c>
      <c r="D201" s="9" t="s">
        <v>47</v>
      </c>
      <c r="E201" s="12">
        <v>4389.61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239</v>
      </c>
      <c r="B202" s="9" t="s">
        <v>110</v>
      </c>
      <c r="C202" s="9" t="s">
        <v>70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243</v>
      </c>
      <c r="B203" s="9" t="s">
        <v>67</v>
      </c>
      <c r="C203" s="9" t="s">
        <v>70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244</v>
      </c>
      <c r="B204" s="9" t="s">
        <v>111</v>
      </c>
      <c r="C204" s="9" t="s">
        <v>76</v>
      </c>
      <c r="D204" s="28">
        <f>E201/E2</f>
        <v>1.00859565277331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 t="s">
        <v>245</v>
      </c>
      <c r="B205" s="9" t="s">
        <v>109</v>
      </c>
      <c r="C205" s="9" t="s">
        <v>70</v>
      </c>
      <c r="D205" s="9" t="s">
        <v>48</v>
      </c>
      <c r="E205" s="12">
        <v>13773.95</v>
      </c>
      <c r="F205" s="35" t="s">
        <v>332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 t="s">
        <v>246</v>
      </c>
      <c r="B206" s="9" t="s">
        <v>110</v>
      </c>
      <c r="C206" s="9" t="s">
        <v>70</v>
      </c>
      <c r="D206" s="9" t="s">
        <v>27</v>
      </c>
      <c r="E206" s="12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 t="s">
        <v>247</v>
      </c>
      <c r="B207" s="9" t="s">
        <v>67</v>
      </c>
      <c r="C207" s="9" t="s">
        <v>70</v>
      </c>
      <c r="D207" s="9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248</v>
      </c>
      <c r="B208" s="9" t="s">
        <v>111</v>
      </c>
      <c r="C208" s="9" t="s">
        <v>76</v>
      </c>
      <c r="D208" s="28">
        <f>E205/E2</f>
        <v>3.1648246863655167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31.5">
      <c r="A209" s="26" t="s">
        <v>249</v>
      </c>
      <c r="B209" s="9" t="s">
        <v>109</v>
      </c>
      <c r="C209" s="9" t="s">
        <v>70</v>
      </c>
      <c r="D209" s="9" t="s">
        <v>49</v>
      </c>
      <c r="E209" s="12">
        <v>9181.05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250</v>
      </c>
      <c r="B210" s="9" t="s">
        <v>110</v>
      </c>
      <c r="C210" s="9" t="s">
        <v>70</v>
      </c>
      <c r="D210" s="9" t="s">
        <v>27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15.75">
      <c r="A211" s="26" t="s">
        <v>251</v>
      </c>
      <c r="B211" s="9" t="s">
        <v>67</v>
      </c>
      <c r="C211" s="9" t="s">
        <v>70</v>
      </c>
      <c r="D211" s="9" t="s">
        <v>12</v>
      </c>
      <c r="E211" s="12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252</v>
      </c>
      <c r="B212" s="9" t="s">
        <v>111</v>
      </c>
      <c r="C212" s="9" t="s">
        <v>76</v>
      </c>
      <c r="D212" s="28">
        <f>E209/E2</f>
        <v>2.109519323560498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31.5">
      <c r="A213" s="26"/>
      <c r="B213" s="9" t="s">
        <v>109</v>
      </c>
      <c r="C213" s="9" t="s">
        <v>70</v>
      </c>
      <c r="D213" s="28" t="s">
        <v>374</v>
      </c>
      <c r="E213" s="12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/>
      <c r="B214" s="9" t="s">
        <v>110</v>
      </c>
      <c r="C214" s="9" t="s">
        <v>70</v>
      </c>
      <c r="D214" s="28" t="s">
        <v>27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15.75">
      <c r="A215" s="26"/>
      <c r="B215" s="9" t="s">
        <v>67</v>
      </c>
      <c r="C215" s="9" t="s">
        <v>70</v>
      </c>
      <c r="D215" s="28" t="s">
        <v>12</v>
      </c>
      <c r="E215" s="12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/>
      <c r="B216" s="9" t="s">
        <v>111</v>
      </c>
      <c r="C216" s="9" t="s">
        <v>76</v>
      </c>
      <c r="D216" s="28">
        <f>E213/E2</f>
        <v>0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47.25">
      <c r="A217" s="36" t="s">
        <v>287</v>
      </c>
      <c r="B217" s="23" t="s">
        <v>107</v>
      </c>
      <c r="C217" s="23" t="s">
        <v>70</v>
      </c>
      <c r="D217" s="23" t="s">
        <v>50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8.75">
      <c r="A218" s="26" t="s">
        <v>253</v>
      </c>
      <c r="B218" s="9" t="s">
        <v>108</v>
      </c>
      <c r="C218" s="9" t="s">
        <v>76</v>
      </c>
      <c r="D218" s="27">
        <f>E219+E223+E227+E231+E235+E239+E243+E247+E251+E255</f>
        <v>38619.03</v>
      </c>
      <c r="E218" s="12"/>
      <c r="F218" s="31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254</v>
      </c>
      <c r="B219" s="9" t="s">
        <v>109</v>
      </c>
      <c r="C219" s="9" t="s">
        <v>70</v>
      </c>
      <c r="D219" s="9" t="s">
        <v>51</v>
      </c>
      <c r="E219" s="12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283</v>
      </c>
      <c r="B220" s="9" t="s">
        <v>110</v>
      </c>
      <c r="C220" s="9" t="s">
        <v>70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255</v>
      </c>
      <c r="B221" s="9" t="s">
        <v>67</v>
      </c>
      <c r="C221" s="9" t="s">
        <v>70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256</v>
      </c>
      <c r="B222" s="9" t="s">
        <v>111</v>
      </c>
      <c r="C222" s="9" t="s">
        <v>76</v>
      </c>
      <c r="D222" s="9">
        <v>0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257</v>
      </c>
      <c r="B223" s="9" t="s">
        <v>109</v>
      </c>
      <c r="C223" s="9" t="s">
        <v>70</v>
      </c>
      <c r="D223" s="9" t="s">
        <v>53</v>
      </c>
      <c r="E223" s="12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258</v>
      </c>
      <c r="B224" s="9" t="s">
        <v>110</v>
      </c>
      <c r="C224" s="9" t="s">
        <v>70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259</v>
      </c>
      <c r="B225" s="9" t="s">
        <v>67</v>
      </c>
      <c r="C225" s="9" t="s">
        <v>70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260</v>
      </c>
      <c r="B226" s="9" t="s">
        <v>111</v>
      </c>
      <c r="C226" s="9" t="s">
        <v>76</v>
      </c>
      <c r="D226" s="28">
        <f>E223/E2</f>
        <v>0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261</v>
      </c>
      <c r="B227" s="9" t="s">
        <v>109</v>
      </c>
      <c r="C227" s="9" t="s">
        <v>70</v>
      </c>
      <c r="D227" s="9" t="s">
        <v>52</v>
      </c>
      <c r="E227" s="12">
        <v>426.94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262</v>
      </c>
      <c r="B228" s="9" t="s">
        <v>110</v>
      </c>
      <c r="C228" s="9" t="s">
        <v>70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263</v>
      </c>
      <c r="B229" s="9" t="s">
        <v>67</v>
      </c>
      <c r="C229" s="9" t="s">
        <v>70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264</v>
      </c>
      <c r="B230" s="9" t="s">
        <v>111</v>
      </c>
      <c r="C230" s="9" t="s">
        <v>76</v>
      </c>
      <c r="D230" s="28">
        <f>E227/E2</f>
        <v>0.09809751390101558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265</v>
      </c>
      <c r="B231" s="9" t="s">
        <v>109</v>
      </c>
      <c r="C231" s="9" t="s">
        <v>70</v>
      </c>
      <c r="D231" s="9" t="s">
        <v>288</v>
      </c>
      <c r="E231" s="12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266</v>
      </c>
      <c r="B232" s="9" t="s">
        <v>110</v>
      </c>
      <c r="C232" s="9" t="s">
        <v>70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267</v>
      </c>
      <c r="B233" s="9" t="s">
        <v>67</v>
      </c>
      <c r="C233" s="9" t="s">
        <v>70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268</v>
      </c>
      <c r="B234" s="9" t="s">
        <v>111</v>
      </c>
      <c r="C234" s="9" t="s">
        <v>76</v>
      </c>
      <c r="D234" s="9">
        <v>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269</v>
      </c>
      <c r="B235" s="9" t="s">
        <v>109</v>
      </c>
      <c r="C235" s="9" t="s">
        <v>70</v>
      </c>
      <c r="D235" s="9" t="s">
        <v>337</v>
      </c>
      <c r="E235" s="12">
        <v>9084.46</v>
      </c>
      <c r="F235" s="35" t="s">
        <v>379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270</v>
      </c>
      <c r="B236" s="9" t="s">
        <v>110</v>
      </c>
      <c r="C236" s="9" t="s">
        <v>70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271</v>
      </c>
      <c r="B237" s="9" t="s">
        <v>67</v>
      </c>
      <c r="C237" s="9" t="s">
        <v>70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272</v>
      </c>
      <c r="B238" s="9" t="s">
        <v>111</v>
      </c>
      <c r="C238" s="9" t="s">
        <v>76</v>
      </c>
      <c r="D238" s="28">
        <f>E235/E2+E236/E2</f>
        <v>2.087325950094205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273</v>
      </c>
      <c r="B239" s="9" t="s">
        <v>109</v>
      </c>
      <c r="C239" s="9" t="s">
        <v>70</v>
      </c>
      <c r="D239" s="9" t="s">
        <v>1</v>
      </c>
      <c r="E239" s="12">
        <v>29107.63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274</v>
      </c>
      <c r="B240" s="9" t="s">
        <v>110</v>
      </c>
      <c r="C240" s="9" t="s">
        <v>70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275</v>
      </c>
      <c r="B241" s="9" t="s">
        <v>67</v>
      </c>
      <c r="C241" s="9" t="s">
        <v>70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276</v>
      </c>
      <c r="B242" s="9" t="s">
        <v>111</v>
      </c>
      <c r="C242" s="9" t="s">
        <v>76</v>
      </c>
      <c r="D242" s="28">
        <f>E239/E2</f>
        <v>6.688026745094436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277</v>
      </c>
      <c r="B243" s="9" t="s">
        <v>109</v>
      </c>
      <c r="C243" s="9" t="s">
        <v>70</v>
      </c>
      <c r="D243" s="9" t="s">
        <v>0</v>
      </c>
      <c r="E243" s="12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278</v>
      </c>
      <c r="B244" s="9" t="s">
        <v>110</v>
      </c>
      <c r="C244" s="9" t="s">
        <v>70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279</v>
      </c>
      <c r="B245" s="9" t="s">
        <v>67</v>
      </c>
      <c r="C245" s="9" t="s">
        <v>70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280</v>
      </c>
      <c r="B246" s="9" t="s">
        <v>111</v>
      </c>
      <c r="C246" s="9" t="s">
        <v>76</v>
      </c>
      <c r="D246" s="28">
        <f>E243/E2</f>
        <v>0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282</v>
      </c>
      <c r="B247" s="9" t="s">
        <v>109</v>
      </c>
      <c r="C247" s="9" t="s">
        <v>70</v>
      </c>
      <c r="D247" s="9" t="s">
        <v>54</v>
      </c>
      <c r="E247" s="12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284</v>
      </c>
      <c r="B248" s="9" t="s">
        <v>110</v>
      </c>
      <c r="C248" s="9" t="s">
        <v>70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285</v>
      </c>
      <c r="B249" s="9" t="s">
        <v>67</v>
      </c>
      <c r="C249" s="9" t="s">
        <v>70</v>
      </c>
      <c r="D249" s="9" t="s">
        <v>12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286</v>
      </c>
      <c r="B250" s="9" t="s">
        <v>111</v>
      </c>
      <c r="C250" s="9" t="s">
        <v>76</v>
      </c>
      <c r="D250" s="28">
        <f>E247/E2</f>
        <v>0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31.5">
      <c r="A251" s="26" t="s">
        <v>289</v>
      </c>
      <c r="B251" s="9" t="s">
        <v>109</v>
      </c>
      <c r="C251" s="9" t="s">
        <v>70</v>
      </c>
      <c r="D251" s="9" t="s">
        <v>55</v>
      </c>
      <c r="E251" s="12">
        <v>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290</v>
      </c>
      <c r="B252" s="9" t="s">
        <v>110</v>
      </c>
      <c r="C252" s="9" t="s">
        <v>70</v>
      </c>
      <c r="D252" s="9" t="s">
        <v>27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15.75">
      <c r="A253" s="26" t="s">
        <v>291</v>
      </c>
      <c r="B253" s="9" t="s">
        <v>67</v>
      </c>
      <c r="C253" s="9" t="s">
        <v>70</v>
      </c>
      <c r="D253" s="9" t="s">
        <v>12</v>
      </c>
      <c r="E253" s="12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292</v>
      </c>
      <c r="B254" s="9" t="s">
        <v>111</v>
      </c>
      <c r="C254" s="9" t="s">
        <v>76</v>
      </c>
      <c r="D254" s="28">
        <f>E251/E2</f>
        <v>0</v>
      </c>
      <c r="E254" s="12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31.5">
      <c r="A255" s="26" t="s">
        <v>369</v>
      </c>
      <c r="B255" s="9" t="s">
        <v>109</v>
      </c>
      <c r="C255" s="9" t="s">
        <v>70</v>
      </c>
      <c r="D255" s="9" t="s">
        <v>56</v>
      </c>
      <c r="E255" s="12">
        <v>0</v>
      </c>
      <c r="F255" s="35" t="s">
        <v>380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370</v>
      </c>
      <c r="B256" s="9" t="s">
        <v>110</v>
      </c>
      <c r="C256" s="9" t="s">
        <v>70</v>
      </c>
      <c r="D256" s="9" t="s">
        <v>27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15.75">
      <c r="A257" s="26" t="s">
        <v>371</v>
      </c>
      <c r="B257" s="9" t="s">
        <v>67</v>
      </c>
      <c r="C257" s="9" t="s">
        <v>70</v>
      </c>
      <c r="D257" s="9" t="s">
        <v>325</v>
      </c>
      <c r="E257" s="12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372</v>
      </c>
      <c r="B258" s="9" t="s">
        <v>111</v>
      </c>
      <c r="C258" s="9" t="s">
        <v>76</v>
      </c>
      <c r="D258" s="28">
        <f>E255/E2</f>
        <v>0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8.75" customHeight="1">
      <c r="A259" s="26"/>
      <c r="B259" s="23" t="s">
        <v>281</v>
      </c>
      <c r="C259" s="9" t="s">
        <v>76</v>
      </c>
      <c r="D259" s="32">
        <f>SUM(D90,D28,D34,D60,D66,D72,D78,D84,D100,D110,D168,D218)</f>
        <v>477729.5278504001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38" t="s">
        <v>293</v>
      </c>
      <c r="B260" s="38"/>
      <c r="C260" s="38"/>
      <c r="D260" s="38"/>
    </row>
    <row r="261" spans="1:4" ht="15.75">
      <c r="A261" s="7" t="s">
        <v>294</v>
      </c>
      <c r="B261" s="8" t="s">
        <v>295</v>
      </c>
      <c r="C261" s="8" t="s">
        <v>296</v>
      </c>
      <c r="D261" s="45">
        <f>'[1]2018 Управл'!$AA$36</f>
        <v>4</v>
      </c>
    </row>
    <row r="262" spans="1:4" ht="15.75">
      <c r="A262" s="7" t="s">
        <v>297</v>
      </c>
      <c r="B262" s="8" t="s">
        <v>298</v>
      </c>
      <c r="C262" s="8" t="s">
        <v>296</v>
      </c>
      <c r="D262" s="45">
        <f>'[1]2018 Управл'!$AB$36</f>
        <v>4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46">
        <f>'[1]2018 Управл'!$AD$36</f>
        <v>-53832.18</v>
      </c>
    </row>
    <row r="265" spans="1:4" ht="15.75">
      <c r="A265" s="38" t="s">
        <v>303</v>
      </c>
      <c r="B265" s="38"/>
      <c r="C265" s="38"/>
      <c r="D265" s="38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38" t="s">
        <v>311</v>
      </c>
      <c r="B272" s="38"/>
      <c r="C272" s="38"/>
      <c r="D272" s="38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38" t="s">
        <v>317</v>
      </c>
      <c r="B277" s="38"/>
      <c r="C277" s="38"/>
      <c r="D277" s="38"/>
    </row>
    <row r="278" spans="1:4" ht="15.75">
      <c r="A278" s="7" t="s">
        <v>318</v>
      </c>
      <c r="B278" s="8" t="s">
        <v>319</v>
      </c>
      <c r="C278" s="8" t="s">
        <v>296</v>
      </c>
      <c r="D278" s="8">
        <v>0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0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2019-03-29T07:58:19Z</dcterms:modified>
  <cp:category/>
  <cp:version/>
  <cp:contentType/>
  <cp:contentStatus/>
</cp:coreProperties>
</file>