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<sst xmlns="http://schemas.openxmlformats.org/spreadsheetml/2006/main" count="978" uniqueCount="384">
  <si>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</si>
  <si>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</si>
  <si>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</si>
  <si>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</si>
  <si>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</si>
  <si>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</si>
  <si>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</si>
  <si>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</si>
  <si>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</si>
  <si>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</si>
  <si>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</si>
  <si>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</si>
  <si>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</si>
  <si>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</si>
  <si>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</si>
  <si>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</si>
  <si>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</si>
  <si>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</si>
  <si>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</si>
  <si>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</si>
  <si>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</si>
  <si>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</si>
  <si>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</si>
  <si>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</si>
  <si>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</si>
  <si>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</si>
  <si>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</si>
  <si>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</si>
  <si>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</si>
  <si>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</si>
  <si>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</si>
  <si>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</si>
  <si>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</si>
  <si>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</si>
  <si>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</si>
  <si>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</si>
  <si>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</si>
  <si>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</si>
  <si>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</si>
  <si>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</si>
  <si>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</si>
  <si>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</si>
  <si>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</si>
  <si>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</si>
  <si>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</si>
  <si>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</si>
  <si>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</si>
  <si>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</si>
  <si>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</si>
  <si>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</si>
  <si>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</si>
  <si>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</si>
  <si>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</si>
  <si>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</si>
  <si>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</si>
  <si>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</si>
  <si>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</si>
  <si>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</si>
  <si>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</si>
  <si>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</si>
  <si>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</si>
  <si>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</si>
  <si>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</si>
  <si>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</si>
  <si>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</si>
  <si>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</si>
  <si>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</si>
  <si>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</si>
  <si>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</si>
  <si>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</si>
  <si>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</si>
  <si>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</si>
  <si>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</si>
  <si>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</si>
  <si>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</si>
  <si>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</si>
  <si>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</si>
  <si>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</si>
  <si>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</si>
  <si>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</si>
  <si>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</si>
  <si>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</si>
  <si>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</si>
  <si>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</si>
  <si>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</si>
  <si>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</si>
  <si>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</si>
  <si>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</si>
  <si>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</si>
  <si>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</si>
  <si>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</si>
  <si>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</si>
  <si>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</si>
  <si>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</si>
  <si>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</si>
  <si>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</si>
  <si>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</si>
  <si>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</si>
  <si>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</si>
  <si>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</si>
  <si>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</si>
  <si>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</si>
  <si>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</si>
  <si>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</si>
  <si>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</si>
  <si>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</si>
  <si>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</si>
  <si>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</si>
  <si>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</si>
  <si>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</si>
  <si>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</si>
  <si>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</si>
  <si>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</si>
  <si>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</si>
  <si>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</si>
  <si>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</si>
  <si>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</si>
  <si>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</si>
  <si>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</si>
  <si>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</si>
  <si>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</si>
  <si>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</si>
  <si>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</si>
  <si>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</si>
  <si>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</si>
  <si>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</si>
  <si>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</si>
  <si>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</si>
  <si>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</si>
  <si>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</si>
  <si>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</si>
  <si>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</si>
  <si>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</si>
  <si>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</si>
  <si>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</si>
  <si>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</si>
  <si>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</si>
  <si>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</si>
  <si>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</si>
  <si>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</si>
  <si>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</si>
  <si>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</si>
  <si>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</si>
  <si>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</si>
  <si>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</si>
  <si>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</si>
  <si>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</si>
  <si>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</si>
  <si>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</si>
  <si>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</si>
  <si>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</si>
  <si>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</si>
  <si>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</si>
  <si>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</si>
  <si>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</si>
  <si>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</si>
  <si>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</si>
  <si>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</si>
  <si>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</si>
  <si>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</si>
  <si>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</si>
  <si>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</si>
  <si>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</si>
  <si>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</si>
  <si>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</si>
  <si>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</si>
  <si>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</si>
  <si>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</si>
  <si>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</si>
  <si>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</si>
  <si>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</si>
  <si>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</si>
  <si>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</si>
  <si>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</si>
  <si>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</si>
  <si>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</si>
  <si>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</si>
  <si>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</si>
  <si>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</si>
  <si>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</si>
  <si>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</si>
  <si>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</si>
  <si>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</si>
  <si>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</si>
  <si>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</si>
  <si>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</si>
  <si>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</si>
  <si>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</si>
  <si>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</si>
  <si>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</si>
  <si>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</si>
  <si>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</si>
  <si>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</si>
  <si>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</si>
  <si>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</si>
  <si>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</si>
  <si>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</si>
  <si>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</si>
  <si>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</si>
  <si>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</si>
  <si>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</si>
  <si>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</si>
  <si>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</si>
  <si>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</si>
  <si>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</si>
  <si>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</si>
  <si>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</si>
  <si>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</si>
  <si>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</si>
  <si>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</si>
  <si>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</si>
  <si>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</si>
  <si>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</si>
  <si>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</si>
  <si>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</si>
  <si>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</si>
  <si>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</si>
  <si>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</si>
  <si>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</si>
  <si>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</si>
  <si>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</si>
  <si>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</si>
  <si>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</si>
  <si>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</si>
  <si>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</si>
  <si>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</si>
  <si>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</si>
  <si>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</si>
  <si>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</si>
  <si>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</si>
  <si>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</si>
  <si>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</si>
  <si>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</si>
  <si>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</si>
  <si>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</si>
  <si>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</si>
  <si>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</si>
  <si>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</si>
  <si>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</si>
  <si>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</si>
  <si>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</si>
  <si>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</si>
  <si>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</si>
  <si>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</si>
  <si>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</si>
  <si>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</si>
  <si>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</si>
  <si>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</si>
  <si>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</si>
  <si>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</si>
  <si>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</si>
  <si>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</si>
  <si>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</si>
  <si>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</si>
  <si>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</si>
  <si>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</si>
  <si>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</si>
  <si>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</si>
  <si>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</si>
  <si>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</si>
  <si>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</si>
  <si>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</si>
  <si>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</si>
  <si>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</si>
  <si>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</si>
  <si>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</si>
  <si>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</si>
  <si>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</si>
  <si>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</si>
  <si>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</si>
  <si>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</si>
  <si>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</si>
  <si>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</si>
  <si>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</si>
  <si>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</si>
  <si>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</si>
  <si>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</si>
  <si>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</si>
  <si>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</si>
  <si>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</si>
  <si>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</si>
  <si>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</si>
  <si>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</si>
  <si>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</si>
  <si>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</si>
  <si>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</si>
  <si>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</si>
  <si>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</si>
  <si>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</si>
  <si>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</si>
  <si>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</si>
  <si>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</si>
  <si>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</si>
  <si>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</si>
  <si>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</si>
  <si>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</si>
  <si>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</si>
  <si>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</si>
  <si>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</si>
  <si>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</si>
  <si>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</si>
  <si>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</si>
  <si>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</si>
  <si>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</si>
  <si>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</si>
  <si>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</si>
  <si>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</si>
  <si>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</si>
  <si>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</si>
  <si>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</si>
  <si>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</si>
  <si>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</si>
  <si>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</si>
  <si>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</si>
  <si>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</si>
  <si>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</si>
  <si>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</si>
  <si>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</si>
  <si>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</si>
  <si>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</si>
  <si>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</si>
  <si>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</si>
  <si>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</si>
  <si>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</si>
  <si>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</si>
  <si>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</si>
  <si>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</si>
  <si>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</si>
  <si>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</si>
  <si>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</si>
  <si>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</si>
  <si>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</si>
  <si>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</si>
  <si>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</si>
  <si>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</si>
  <si>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</si>
  <si>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</si>
  <si>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</si>
  <si>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</si>
  <si>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</si>
  <si>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</si>
  <si>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</si>
  <si>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</si>
  <si>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</si>
  <si>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</si>
  <si>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</si>
  <si>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</si>
  <si>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</si>
  <si>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</si>
  <si>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</si>
  <si>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</si>
  <si>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</si>
  <si>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</si>
  <si>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</si>
  <si>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</si>
  <si>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</si>
  <si>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</si>
  <si>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</si>
  <si>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</si>
  <si>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</si>
  <si>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</si>
  <si>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</si>
  <si>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</si>
  <si>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</si>
  <si>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</si>
  <si>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</si>
  <si>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</si>
  <si>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</si>
  <si>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</si>
  <si>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</si>
  <si>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</si>
  <si>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</si>
  <si>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</si>
  <si>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</si>
  <si>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</si>
  <si>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</si>
  <si>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</si>
  <si>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</si>
  <si>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12  ул. Желябова                        в г. Липецке</t>
  </si>
  <si>
    <t>31.03.2019 г.</t>
  </si>
  <si>
    <t>01.01.2018 г.</t>
  </si>
  <si>
    <t>31.12.2018 г.</t>
  </si>
  <si>
    <t>Мехуборка (асфальт) в зимний период</t>
  </si>
  <si>
    <t>альп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</si>
</sst>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6;&#1077;&#1083;&#1103;&#1073;&#1086;&#1074;&#1072;,%20&#1076;.%201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4">
          <cell r="I34">
            <v>31.79</v>
          </cell>
          <cell r="M34">
            <v>113524.19</v>
          </cell>
          <cell r="P34">
            <v>30963.816000000003</v>
          </cell>
          <cell r="U34">
            <v>35132.022</v>
          </cell>
          <cell r="V34">
            <v>19168.33</v>
          </cell>
          <cell r="Z34">
            <v>37513.85399999999</v>
          </cell>
          <cell r="AA34">
            <v>3</v>
          </cell>
          <cell r="AB34">
            <v>3</v>
          </cell>
          <cell r="AD34">
            <v>-20161.09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-4434.7784663281345</v>
          </cell>
        </row>
        <row r="25">
          <cell r="D25">
            <v>137800.74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CP38">
            <v>0.098448</v>
          </cell>
        </row>
        <row r="39">
          <cell r="CP39">
            <v>0.070083</v>
          </cell>
        </row>
        <row r="43">
          <cell r="CP43">
            <v>0.049566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S4">
            <v>3594.2999999999997</v>
          </cell>
        </row>
        <row r="38">
          <cell r="CP38">
            <v>0.098448</v>
          </cell>
        </row>
        <row r="42">
          <cell r="CP42">
            <v>0.153068</v>
          </cell>
        </row>
        <row r="123">
          <cell r="CS123">
            <v>201370.15586906997</v>
          </cell>
        </row>
        <row r="124">
          <cell r="CS124">
            <v>277532.16725878976</v>
          </cell>
        </row>
        <row r="125">
          <cell r="CS125">
            <v>52508.68282207416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50" zoomScaleSheetLayoutView="50" zoomScalePageLayoutView="0" workbookViewId="0" topLeftCell="A1">
      <selection activeCell="AF18" sqref="AF1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25.42187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9" t="s">
        <v>378</v>
      </c>
      <c r="B2" s="39"/>
      <c r="C2" s="39"/>
      <c r="D2" s="39"/>
      <c r="E2" s="1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381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41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1">
        <f>'[2]по форме'!$D$24</f>
        <v>-4434.7784663281345</v>
      </c>
    </row>
    <row r="11" spans="1:4" ht="15.75">
      <c r="A11" s="7" t="s">
        <v>78</v>
      </c>
      <c r="B11" s="8" t="s">
        <v>79</v>
      </c>
      <c r="C11" s="8" t="s">
        <v>76</v>
      </c>
      <c r="D11" s="41">
        <f>'[2]по форме'!$D$25</f>
        <v>137800.74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531411.0059499339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'[4]гук(2016)'!$CS$124</f>
        <v>277532.16725878976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'[4]гук(2016)'!$CS$123</f>
        <v>201370.15586906997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'[4]гук(2016)'!$CS$125</f>
        <v>52508.68282207416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397725.72594993387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D12-D25+D264+D280</f>
        <v>397725.72594993387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393290.9474836057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Управл'!$I$34</f>
        <v>31.79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D22-D259</f>
        <v>-48186.56083039421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Управл'!$M$34</f>
        <v>113524.19</v>
      </c>
    </row>
    <row r="26" spans="1:22" s="13" customFormat="1" ht="35.25" customHeight="1">
      <c r="A26" s="40" t="s">
        <v>105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2">
        <f>E28</f>
        <v>35132.022</v>
      </c>
      <c r="E28" s="16">
        <f>'[1]2018 Управл'!$U$34</f>
        <v>35132.022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3">
        <f>E28/E2</f>
        <v>9.774371087555295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37400.21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1552.74</f>
        <v>1552.74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4">
        <f>E35/E2</f>
        <v>0.43200066772389617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1112.8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4">
        <f>E39/E2</f>
        <v>0.30960131319032913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11483.88</f>
        <v>11483.88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3.195025456973541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341</v>
      </c>
      <c r="B47" s="9" t="s">
        <v>109</v>
      </c>
      <c r="C47" s="9" t="s">
        <v>70</v>
      </c>
      <c r="D47" s="9" t="s">
        <v>16</v>
      </c>
      <c r="E47" s="12">
        <f>23250.79</f>
        <v>23250.79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342</v>
      </c>
      <c r="B48" s="9" t="s">
        <v>110</v>
      </c>
      <c r="C48" s="9" t="s">
        <v>70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343</v>
      </c>
      <c r="B49" s="9" t="s">
        <v>67</v>
      </c>
      <c r="C49" s="9" t="s">
        <v>70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344</v>
      </c>
      <c r="B50" s="9" t="s">
        <v>111</v>
      </c>
      <c r="C50" s="9" t="s">
        <v>76</v>
      </c>
      <c r="D50" s="44">
        <f>E47/E2</f>
        <v>6.468795036585705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345</v>
      </c>
      <c r="B51" s="9" t="s">
        <v>109</v>
      </c>
      <c r="C51" s="9" t="s">
        <v>70</v>
      </c>
      <c r="D51" s="44" t="s">
        <v>330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346</v>
      </c>
      <c r="B52" s="9" t="s">
        <v>110</v>
      </c>
      <c r="C52" s="9" t="s">
        <v>70</v>
      </c>
      <c r="D52" s="44" t="s">
        <v>150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347</v>
      </c>
      <c r="B53" s="9" t="s">
        <v>67</v>
      </c>
      <c r="C53" s="9" t="s">
        <v>70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348</v>
      </c>
      <c r="B54" s="9" t="s">
        <v>111</v>
      </c>
      <c r="C54" s="9" t="s">
        <v>76</v>
      </c>
      <c r="D54" s="44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349</v>
      </c>
      <c r="B55" s="9" t="s">
        <v>109</v>
      </c>
      <c r="C55" s="9" t="s">
        <v>70</v>
      </c>
      <c r="D55" s="44" t="s">
        <v>329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350</v>
      </c>
      <c r="B56" s="9" t="s">
        <v>110</v>
      </c>
      <c r="C56" s="9" t="s">
        <v>70</v>
      </c>
      <c r="D56" s="44" t="s">
        <v>150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351</v>
      </c>
      <c r="B57" s="9" t="s">
        <v>67</v>
      </c>
      <c r="C57" s="9" t="s">
        <v>70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352</v>
      </c>
      <c r="B58" s="9" t="s">
        <v>111</v>
      </c>
      <c r="C58" s="9" t="s">
        <v>76</v>
      </c>
      <c r="D58" s="44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30963.816000000003</v>
      </c>
      <c r="E60" s="12">
        <f>'[1]2018 Управл'!$P$34</f>
        <v>30963.816000000003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28">
        <f>E60/E2</f>
        <v>8.614699941574159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5" customFormat="1" ht="15.75">
      <c r="A65" s="36" t="s">
        <v>138</v>
      </c>
      <c r="B65" s="23" t="s">
        <v>107</v>
      </c>
      <c r="C65" s="23" t="s">
        <v>70</v>
      </c>
      <c r="D65" s="23" t="s">
        <v>377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27">
        <f>E65</f>
        <v>0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377</v>
      </c>
      <c r="E67" s="1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f>E65/E2</f>
        <v>0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5" customFormat="1" ht="15.75">
      <c r="A71" s="36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52853.46</v>
      </c>
      <c r="E72" s="12">
        <v>52853.46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28">
        <f>E72/E2</f>
        <v>14.704799265503713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5" customFormat="1" ht="31.5">
      <c r="A77" s="36" t="s">
        <v>151</v>
      </c>
      <c r="B77" s="23" t="s">
        <v>107</v>
      </c>
      <c r="C77" s="23" t="s">
        <v>70</v>
      </c>
      <c r="D77" s="23" t="s">
        <v>57</v>
      </c>
      <c r="E77" s="12"/>
      <c r="F77" s="2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11040.5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f>11040.5</f>
        <v>11040.5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28">
        <f>E79/E2</f>
        <v>3.071669031522132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5" customFormat="1" ht="31.5">
      <c r="A83" s="36" t="s">
        <v>158</v>
      </c>
      <c r="B83" s="23" t="s">
        <v>107</v>
      </c>
      <c r="C83" s="23" t="s">
        <v>70</v>
      </c>
      <c r="D83" s="23" t="s">
        <v>58</v>
      </c>
      <c r="E83" s="12">
        <f>1176.2+2252.04</f>
        <v>3428.24</v>
      </c>
      <c r="F83" s="24" t="s">
        <v>338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3428.24</v>
      </c>
      <c r="E84" s="12"/>
      <c r="F84" s="35">
        <v>74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28">
        <f>E83/F84</f>
        <v>46.32756756756756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5" customFormat="1" ht="15.75">
      <c r="A89" s="36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56682.183999999994</v>
      </c>
      <c r="E90" s="12"/>
      <c r="F90" s="2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Управл'!$V$34</f>
        <v>19168.33</v>
      </c>
      <c r="F91" s="24" t="s">
        <v>340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28">
        <f>E91/E2</f>
        <v>5.332979996104944</v>
      </c>
      <c r="E94" s="12"/>
      <c r="F94" s="2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Управл'!$Z$34</f>
        <v>37513.85399999999</v>
      </c>
      <c r="F95" s="24" t="s">
        <v>340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28">
        <f>E95/E2</f>
        <v>10.437040313830229</v>
      </c>
      <c r="E98" s="12"/>
      <c r="F98" s="2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5" customFormat="1" ht="47.25">
      <c r="A99" s="36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1966.22</v>
      </c>
      <c r="E100" s="12"/>
      <c r="F100" s="9">
        <v>717.6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1578.72</v>
      </c>
      <c r="F101" s="37" t="s">
        <v>373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28">
        <f>E101/F100</f>
        <v>2.2</v>
      </c>
      <c r="E104" s="12"/>
      <c r="F104" s="9" t="s">
        <v>339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387.5</v>
      </c>
      <c r="F105" s="9">
        <f>F100</f>
        <v>717.6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28">
        <f>E105/F105</f>
        <v>0.539994425863991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5" customFormat="1" ht="63">
      <c r="A109" s="36" t="s">
        <v>185</v>
      </c>
      <c r="B109" s="23" t="s">
        <v>107</v>
      </c>
      <c r="C109" s="23" t="s">
        <v>70</v>
      </c>
      <c r="D109" s="23" t="s">
        <v>29</v>
      </c>
      <c r="E109" s="12"/>
      <c r="F109" s="3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82136.406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1519.47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28">
        <f>E111/E2</f>
        <v>0.4227443452132543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7715.16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28">
        <f>E115/E2</f>
        <v>2.146498622819464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/>
      <c r="B119" s="9" t="s">
        <v>109</v>
      </c>
      <c r="C119" s="9" t="s">
        <v>70</v>
      </c>
      <c r="D119" s="28" t="s">
        <v>382</v>
      </c>
      <c r="E119" s="12">
        <v>1302.97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/>
      <c r="B120" s="9" t="s">
        <v>110</v>
      </c>
      <c r="C120" s="9" t="s">
        <v>70</v>
      </c>
      <c r="D120" s="28" t="s">
        <v>27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/>
      <c r="B121" s="9" t="s">
        <v>67</v>
      </c>
      <c r="C121" s="9" t="s">
        <v>70</v>
      </c>
      <c r="D121" s="28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/>
      <c r="B122" s="9" t="s">
        <v>111</v>
      </c>
      <c r="C122" s="9" t="s">
        <v>76</v>
      </c>
      <c r="D122" s="28">
        <f>E119/E2</f>
        <v>0.36251008541301505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2653.01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28">
        <f>E123/E2</f>
        <v>0.7381159057396434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29303.56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28">
        <f>E127/E2</f>
        <v>8.152786356175055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21276.8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28">
        <f>E131/E2</f>
        <v>5.919594914169657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12242.186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28">
        <f>E135/E2</f>
        <v>3.406000055643658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2956.67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28">
        <f>E139/E2</f>
        <v>0.8225996717024177</v>
      </c>
      <c r="E142" s="12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324.21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28">
        <f>E143/E2</f>
        <v>0.09020115182372088</v>
      </c>
      <c r="E146" s="12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353</v>
      </c>
      <c r="B147" s="9" t="s">
        <v>109</v>
      </c>
      <c r="C147" s="9" t="s">
        <v>70</v>
      </c>
      <c r="D147" s="9" t="s">
        <v>335</v>
      </c>
      <c r="E147" s="12">
        <v>2454.19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354</v>
      </c>
      <c r="B148" s="9" t="s">
        <v>110</v>
      </c>
      <c r="C148" s="9" t="s">
        <v>70</v>
      </c>
      <c r="D148" s="9" t="s">
        <v>38</v>
      </c>
      <c r="E148" s="12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355</v>
      </c>
      <c r="B149" s="9" t="s">
        <v>67</v>
      </c>
      <c r="C149" s="9" t="s">
        <v>70</v>
      </c>
      <c r="D149" s="9" t="s">
        <v>12</v>
      </c>
      <c r="E149" s="12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356</v>
      </c>
      <c r="B150" s="9" t="s">
        <v>111</v>
      </c>
      <c r="C150" s="9" t="s">
        <v>76</v>
      </c>
      <c r="D150" s="28">
        <f>E147/E2</f>
        <v>0.6828005453078485</v>
      </c>
      <c r="E150" s="12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3" customFormat="1" ht="31.5">
      <c r="A151" s="26"/>
      <c r="B151" s="9" t="s">
        <v>109</v>
      </c>
      <c r="C151" s="9" t="s">
        <v>70</v>
      </c>
      <c r="D151" s="28" t="s">
        <v>334</v>
      </c>
      <c r="E151" s="12">
        <v>388.18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3" customFormat="1" ht="15.75">
      <c r="A152" s="26"/>
      <c r="B152" s="9" t="s">
        <v>110</v>
      </c>
      <c r="C152" s="9" t="s">
        <v>70</v>
      </c>
      <c r="D152" s="28" t="s">
        <v>34</v>
      </c>
      <c r="E152" s="12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15.75">
      <c r="A153" s="26"/>
      <c r="B153" s="9" t="s">
        <v>67</v>
      </c>
      <c r="C153" s="9" t="s">
        <v>70</v>
      </c>
      <c r="D153" s="28" t="s">
        <v>12</v>
      </c>
      <c r="E153" s="12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/>
      <c r="B154" s="9" t="s">
        <v>111</v>
      </c>
      <c r="C154" s="9" t="s">
        <v>76</v>
      </c>
      <c r="D154" s="28">
        <f>E151/E2</f>
        <v>0.10799877583952369</v>
      </c>
      <c r="E154" s="12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31.5">
      <c r="A155" s="26" t="s">
        <v>357</v>
      </c>
      <c r="B155" s="9" t="s">
        <v>109</v>
      </c>
      <c r="C155" s="9" t="s">
        <v>70</v>
      </c>
      <c r="D155" s="28" t="s">
        <v>336</v>
      </c>
      <c r="E155" s="12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15.75">
      <c r="A156" s="26" t="s">
        <v>358</v>
      </c>
      <c r="B156" s="9" t="s">
        <v>110</v>
      </c>
      <c r="C156" s="9" t="s">
        <v>70</v>
      </c>
      <c r="D156" s="28" t="s">
        <v>27</v>
      </c>
      <c r="E156" s="12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15.75">
      <c r="A157" s="26" t="s">
        <v>359</v>
      </c>
      <c r="B157" s="9" t="s">
        <v>67</v>
      </c>
      <c r="C157" s="9" t="s">
        <v>70</v>
      </c>
      <c r="D157" s="28" t="s">
        <v>12</v>
      </c>
      <c r="E157" s="12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360</v>
      </c>
      <c r="B158" s="9" t="s">
        <v>111</v>
      </c>
      <c r="C158" s="9" t="s">
        <v>76</v>
      </c>
      <c r="D158" s="28">
        <f>E155/E2</f>
        <v>0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31.5">
      <c r="A159" s="26" t="s">
        <v>361</v>
      </c>
      <c r="B159" s="9" t="s">
        <v>109</v>
      </c>
      <c r="C159" s="9" t="s">
        <v>70</v>
      </c>
      <c r="D159" s="28" t="s">
        <v>333</v>
      </c>
      <c r="E159" s="12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362</v>
      </c>
      <c r="B160" s="9" t="s">
        <v>110</v>
      </c>
      <c r="C160" s="9" t="s">
        <v>70</v>
      </c>
      <c r="D160" s="28" t="s">
        <v>27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3" customFormat="1" ht="15.75">
      <c r="A161" s="26" t="s">
        <v>363</v>
      </c>
      <c r="B161" s="9" t="s">
        <v>67</v>
      </c>
      <c r="C161" s="9" t="s">
        <v>70</v>
      </c>
      <c r="D161" s="28" t="s">
        <v>12</v>
      </c>
      <c r="E161" s="12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3" customFormat="1" ht="15.75">
      <c r="A162" s="26" t="s">
        <v>364</v>
      </c>
      <c r="B162" s="9" t="s">
        <v>111</v>
      </c>
      <c r="C162" s="9" t="s">
        <v>76</v>
      </c>
      <c r="D162" s="28">
        <f>E159/E2</f>
        <v>0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365</v>
      </c>
      <c r="B163" s="9" t="s">
        <v>109</v>
      </c>
      <c r="C163" s="9" t="s">
        <v>70</v>
      </c>
      <c r="D163" s="9" t="s">
        <v>331</v>
      </c>
      <c r="E163" s="12">
        <v>0</v>
      </c>
      <c r="F163" s="31"/>
      <c r="G163" s="32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366</v>
      </c>
      <c r="B164" s="9" t="s">
        <v>110</v>
      </c>
      <c r="C164" s="9" t="s">
        <v>70</v>
      </c>
      <c r="D164" s="9" t="s">
        <v>27</v>
      </c>
      <c r="E164" s="12"/>
      <c r="F164" s="30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367</v>
      </c>
      <c r="B165" s="9" t="s">
        <v>67</v>
      </c>
      <c r="C165" s="9" t="s">
        <v>70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368</v>
      </c>
      <c r="B166" s="9" t="s">
        <v>111</v>
      </c>
      <c r="C166" s="9" t="s">
        <v>76</v>
      </c>
      <c r="D166" s="28">
        <f>E163/E2</f>
        <v>0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47.25">
      <c r="A167" s="36" t="s">
        <v>219</v>
      </c>
      <c r="B167" s="23" t="s">
        <v>107</v>
      </c>
      <c r="C167" s="23" t="s">
        <v>70</v>
      </c>
      <c r="D167" s="23" t="s">
        <v>41</v>
      </c>
      <c r="E167" s="1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E169+E173+E181+E185+E189+E193+E197+E201+E205+E209+E213+E177</f>
        <v>80756.530314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31.5" hidden="1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 hidden="1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15.75" hidden="1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 hidden="1">
      <c r="A172" s="26" t="s">
        <v>224</v>
      </c>
      <c r="B172" s="9" t="s">
        <v>111</v>
      </c>
      <c r="C172" s="9" t="s">
        <v>76</v>
      </c>
      <c r="D172" s="28">
        <v>251.9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31.5">
      <c r="A173" s="26"/>
      <c r="B173" s="9" t="s">
        <v>109</v>
      </c>
      <c r="C173" s="9" t="s">
        <v>70</v>
      </c>
      <c r="D173" s="9" t="s">
        <v>376</v>
      </c>
      <c r="E173" s="12">
        <f>('[4]гук(2016)'!$CP$38+'[4]гук(2016)'!$CP$42)*12*'[4]гук(2016)'!$CS$4+27972.3</f>
        <v>38820.5875056</v>
      </c>
      <c r="F173" s="35">
        <v>2</v>
      </c>
      <c r="G173" s="35">
        <f>'[3]гук(2016)'!$CP$38*12*E2</f>
        <v>4246.2197568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/>
      <c r="B176" s="9" t="s">
        <v>111</v>
      </c>
      <c r="C176" s="9" t="s">
        <v>76</v>
      </c>
      <c r="D176" s="28">
        <f>E173/F173</f>
        <v>19410.2937528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31.5">
      <c r="A177" s="26"/>
      <c r="B177" s="9" t="s">
        <v>109</v>
      </c>
      <c r="C177" s="9" t="s">
        <v>70</v>
      </c>
      <c r="D177" s="9" t="s">
        <v>42</v>
      </c>
      <c r="E177" s="12">
        <f>('[3]гук(2016)'!$CP$39+'[3]гук(2016)'!$CP$43)*12*E2</f>
        <v>5160.6528084</v>
      </c>
      <c r="F177" s="35">
        <v>1</v>
      </c>
      <c r="G177" s="35">
        <f>'[3]гук(2016)'!$CP$39*12*E2</f>
        <v>3022.7919228000005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/>
      <c r="B178" s="9" t="s">
        <v>110</v>
      </c>
      <c r="C178" s="9" t="s">
        <v>70</v>
      </c>
      <c r="D178" s="9" t="s">
        <v>43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15.75">
      <c r="A179" s="26"/>
      <c r="B179" s="9" t="s">
        <v>67</v>
      </c>
      <c r="C179" s="9" t="s">
        <v>70</v>
      </c>
      <c r="D179" s="9" t="s">
        <v>22</v>
      </c>
      <c r="E179" s="1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/>
      <c r="B180" s="9" t="s">
        <v>111</v>
      </c>
      <c r="C180" s="9" t="s">
        <v>76</v>
      </c>
      <c r="D180" s="28">
        <f>E177/F177</f>
        <v>5160.6528084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31.5">
      <c r="A181" s="26" t="s">
        <v>225</v>
      </c>
      <c r="B181" s="9" t="s">
        <v>109</v>
      </c>
      <c r="C181" s="9" t="s">
        <v>70</v>
      </c>
      <c r="D181" s="9" t="s">
        <v>44</v>
      </c>
      <c r="E181" s="12">
        <v>5080.24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226</v>
      </c>
      <c r="B182" s="9" t="s">
        <v>110</v>
      </c>
      <c r="C182" s="9" t="s">
        <v>70</v>
      </c>
      <c r="D182" s="9" t="s">
        <v>27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15.75">
      <c r="A183" s="26" t="s">
        <v>227</v>
      </c>
      <c r="B183" s="9" t="s">
        <v>67</v>
      </c>
      <c r="C183" s="9" t="s">
        <v>70</v>
      </c>
      <c r="D183" s="9" t="s">
        <v>12</v>
      </c>
      <c r="E183" s="12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228</v>
      </c>
      <c r="B184" s="9" t="s">
        <v>111</v>
      </c>
      <c r="C184" s="9" t="s">
        <v>76</v>
      </c>
      <c r="D184" s="28">
        <f>E181/E2</f>
        <v>1.413415685947194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31.5">
      <c r="A185" s="26" t="s">
        <v>229</v>
      </c>
      <c r="B185" s="9" t="s">
        <v>109</v>
      </c>
      <c r="C185" s="9" t="s">
        <v>70</v>
      </c>
      <c r="D185" s="9" t="s">
        <v>45</v>
      </c>
      <c r="E185" s="12">
        <v>958.58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230</v>
      </c>
      <c r="B186" s="9" t="s">
        <v>110</v>
      </c>
      <c r="C186" s="9" t="s">
        <v>70</v>
      </c>
      <c r="D186" s="9" t="s">
        <v>27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15.75">
      <c r="A187" s="26" t="s">
        <v>231</v>
      </c>
      <c r="B187" s="9" t="s">
        <v>67</v>
      </c>
      <c r="C187" s="9" t="s">
        <v>70</v>
      </c>
      <c r="D187" s="9" t="s">
        <v>12</v>
      </c>
      <c r="E187" s="12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232</v>
      </c>
      <c r="B188" s="9" t="s">
        <v>111</v>
      </c>
      <c r="C188" s="9" t="s">
        <v>76</v>
      </c>
      <c r="D188" s="28">
        <f>E185/E2</f>
        <v>0.2666944884956737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31.5">
      <c r="A189" s="26" t="s">
        <v>233</v>
      </c>
      <c r="B189" s="9" t="s">
        <v>109</v>
      </c>
      <c r="C189" s="9" t="s">
        <v>70</v>
      </c>
      <c r="D189" s="9" t="s">
        <v>46</v>
      </c>
      <c r="E189" s="12">
        <f>0+4502.26</f>
        <v>4502.26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234</v>
      </c>
      <c r="B190" s="9" t="s">
        <v>110</v>
      </c>
      <c r="C190" s="9" t="s">
        <v>70</v>
      </c>
      <c r="D190" s="9" t="s">
        <v>27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15.75">
      <c r="A191" s="26" t="s">
        <v>235</v>
      </c>
      <c r="B191" s="9" t="s">
        <v>67</v>
      </c>
      <c r="C191" s="9" t="s">
        <v>70</v>
      </c>
      <c r="D191" s="9" t="s">
        <v>12</v>
      </c>
      <c r="E191" s="12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236</v>
      </c>
      <c r="B192" s="9" t="s">
        <v>111</v>
      </c>
      <c r="C192" s="9" t="s">
        <v>76</v>
      </c>
      <c r="D192" s="28">
        <f>E189/E2</f>
        <v>1.2526110786523106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31.5">
      <c r="A193" s="26" t="s">
        <v>237</v>
      </c>
      <c r="B193" s="9" t="s">
        <v>109</v>
      </c>
      <c r="C193" s="9" t="s">
        <v>70</v>
      </c>
      <c r="D193" s="9" t="s">
        <v>324</v>
      </c>
      <c r="E193" s="12">
        <v>1229.95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238</v>
      </c>
      <c r="B194" s="9" t="s">
        <v>110</v>
      </c>
      <c r="C194" s="9" t="s">
        <v>70</v>
      </c>
      <c r="D194" s="9" t="s">
        <v>27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15.75">
      <c r="A195" s="26" t="s">
        <v>240</v>
      </c>
      <c r="B195" s="9" t="s">
        <v>67</v>
      </c>
      <c r="C195" s="9" t="s">
        <v>70</v>
      </c>
      <c r="D195" s="9" t="s">
        <v>12</v>
      </c>
      <c r="E195" s="12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241</v>
      </c>
      <c r="B196" s="9" t="s">
        <v>111</v>
      </c>
      <c r="C196" s="9" t="s">
        <v>76</v>
      </c>
      <c r="D196" s="28">
        <f>E193/E2</f>
        <v>0.34219458587207524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31.5">
      <c r="A197" s="26"/>
      <c r="B197" s="9" t="s">
        <v>109</v>
      </c>
      <c r="C197" s="9" t="s">
        <v>70</v>
      </c>
      <c r="D197" s="9" t="s">
        <v>375</v>
      </c>
      <c r="E197" s="12">
        <v>2515.84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/>
      <c r="B198" s="9" t="s">
        <v>110</v>
      </c>
      <c r="C198" s="9" t="s">
        <v>70</v>
      </c>
      <c r="D198" s="9" t="s">
        <v>27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15.75">
      <c r="A199" s="26"/>
      <c r="B199" s="9" t="s">
        <v>67</v>
      </c>
      <c r="C199" s="9" t="s">
        <v>70</v>
      </c>
      <c r="D199" s="9" t="s">
        <v>12</v>
      </c>
      <c r="E199" s="12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/>
      <c r="B200" s="9" t="s">
        <v>111</v>
      </c>
      <c r="C200" s="9" t="s">
        <v>76</v>
      </c>
      <c r="D200" s="28">
        <f>E197/E2</f>
        <v>0.699952702890688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31.5">
      <c r="A201" s="26" t="s">
        <v>242</v>
      </c>
      <c r="B201" s="9" t="s">
        <v>109</v>
      </c>
      <c r="C201" s="9" t="s">
        <v>70</v>
      </c>
      <c r="D201" s="9" t="s">
        <v>47</v>
      </c>
      <c r="E201" s="12">
        <v>2189.2</v>
      </c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239</v>
      </c>
      <c r="B202" s="9" t="s">
        <v>110</v>
      </c>
      <c r="C202" s="9" t="s">
        <v>70</v>
      </c>
      <c r="D202" s="9" t="s">
        <v>27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15.75">
      <c r="A203" s="26" t="s">
        <v>243</v>
      </c>
      <c r="B203" s="9" t="s">
        <v>67</v>
      </c>
      <c r="C203" s="9" t="s">
        <v>70</v>
      </c>
      <c r="D203" s="9" t="s">
        <v>12</v>
      </c>
      <c r="E203" s="12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 t="s">
        <v>244</v>
      </c>
      <c r="B204" s="9" t="s">
        <v>111</v>
      </c>
      <c r="C204" s="9" t="s">
        <v>76</v>
      </c>
      <c r="D204" s="28">
        <f>E201/E2</f>
        <v>0.609075480622096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31.5">
      <c r="A205" s="26" t="s">
        <v>245</v>
      </c>
      <c r="B205" s="9" t="s">
        <v>109</v>
      </c>
      <c r="C205" s="9" t="s">
        <v>70</v>
      </c>
      <c r="D205" s="9" t="s">
        <v>48</v>
      </c>
      <c r="E205" s="12">
        <v>5611.75</v>
      </c>
      <c r="F205" s="35" t="s">
        <v>332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 t="s">
        <v>246</v>
      </c>
      <c r="B206" s="9" t="s">
        <v>110</v>
      </c>
      <c r="C206" s="9" t="s">
        <v>70</v>
      </c>
      <c r="D206" s="9" t="s">
        <v>27</v>
      </c>
      <c r="E206" s="12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15.75">
      <c r="A207" s="26" t="s">
        <v>247</v>
      </c>
      <c r="B207" s="9" t="s">
        <v>67</v>
      </c>
      <c r="C207" s="9" t="s">
        <v>70</v>
      </c>
      <c r="D207" s="9" t="s">
        <v>12</v>
      </c>
      <c r="E207" s="12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248</v>
      </c>
      <c r="B208" s="9" t="s">
        <v>111</v>
      </c>
      <c r="C208" s="9" t="s">
        <v>76</v>
      </c>
      <c r="D208" s="28">
        <f>E205/E2</f>
        <v>1.5612914893025067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31.5">
      <c r="A209" s="26" t="s">
        <v>249</v>
      </c>
      <c r="B209" s="9" t="s">
        <v>109</v>
      </c>
      <c r="C209" s="9" t="s">
        <v>70</v>
      </c>
      <c r="D209" s="9" t="s">
        <v>49</v>
      </c>
      <c r="E209" s="12">
        <v>6648.27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250</v>
      </c>
      <c r="B210" s="9" t="s">
        <v>110</v>
      </c>
      <c r="C210" s="9" t="s">
        <v>70</v>
      </c>
      <c r="D210" s="9" t="s">
        <v>27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15.75">
      <c r="A211" s="26" t="s">
        <v>251</v>
      </c>
      <c r="B211" s="9" t="s">
        <v>67</v>
      </c>
      <c r="C211" s="9" t="s">
        <v>70</v>
      </c>
      <c r="D211" s="9" t="s">
        <v>12</v>
      </c>
      <c r="E211" s="12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252</v>
      </c>
      <c r="B212" s="9" t="s">
        <v>111</v>
      </c>
      <c r="C212" s="9" t="s">
        <v>76</v>
      </c>
      <c r="D212" s="28">
        <f>E209/E2</f>
        <v>1.8496703113262667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31.5">
      <c r="A213" s="26"/>
      <c r="B213" s="9" t="s">
        <v>109</v>
      </c>
      <c r="C213" s="9" t="s">
        <v>70</v>
      </c>
      <c r="D213" s="28" t="s">
        <v>374</v>
      </c>
      <c r="E213" s="12">
        <v>8039.2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/>
      <c r="B214" s="9" t="s">
        <v>110</v>
      </c>
      <c r="C214" s="9" t="s">
        <v>70</v>
      </c>
      <c r="D214" s="28" t="s">
        <v>27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15.75">
      <c r="A215" s="26"/>
      <c r="B215" s="9" t="s">
        <v>67</v>
      </c>
      <c r="C215" s="9" t="s">
        <v>70</v>
      </c>
      <c r="D215" s="28" t="s">
        <v>12</v>
      </c>
      <c r="E215" s="12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/>
      <c r="B216" s="9" t="s">
        <v>111</v>
      </c>
      <c r="C216" s="9" t="s">
        <v>76</v>
      </c>
      <c r="D216" s="28">
        <f>E213/E2</f>
        <v>2.2366524775338728</v>
      </c>
      <c r="E216" s="12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47.25">
      <c r="A217" s="36" t="s">
        <v>287</v>
      </c>
      <c r="B217" s="23" t="s">
        <v>107</v>
      </c>
      <c r="C217" s="23" t="s">
        <v>70</v>
      </c>
      <c r="D217" s="23" t="s">
        <v>50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8.75">
      <c r="A218" s="26" t="s">
        <v>253</v>
      </c>
      <c r="B218" s="9" t="s">
        <v>108</v>
      </c>
      <c r="C218" s="9" t="s">
        <v>76</v>
      </c>
      <c r="D218" s="27">
        <f>E219+E223+E227+E231+E235+E239+E243+E247+E251+E255</f>
        <v>49117.92</v>
      </c>
      <c r="E218" s="12"/>
      <c r="F218" s="33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31.5">
      <c r="A219" s="26" t="s">
        <v>254</v>
      </c>
      <c r="B219" s="9" t="s">
        <v>109</v>
      </c>
      <c r="C219" s="9" t="s">
        <v>70</v>
      </c>
      <c r="D219" s="9" t="s">
        <v>51</v>
      </c>
      <c r="E219" s="12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283</v>
      </c>
      <c r="B220" s="9" t="s">
        <v>110</v>
      </c>
      <c r="C220" s="9" t="s">
        <v>70</v>
      </c>
      <c r="D220" s="9" t="s">
        <v>27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15.75">
      <c r="A221" s="26" t="s">
        <v>255</v>
      </c>
      <c r="B221" s="9" t="s">
        <v>67</v>
      </c>
      <c r="C221" s="9" t="s">
        <v>70</v>
      </c>
      <c r="D221" s="9" t="s">
        <v>12</v>
      </c>
      <c r="E221" s="12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256</v>
      </c>
      <c r="B222" s="9" t="s">
        <v>111</v>
      </c>
      <c r="C222" s="9" t="s">
        <v>76</v>
      </c>
      <c r="D222" s="9">
        <v>0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31.5">
      <c r="A223" s="26" t="s">
        <v>257</v>
      </c>
      <c r="B223" s="9" t="s">
        <v>109</v>
      </c>
      <c r="C223" s="9" t="s">
        <v>70</v>
      </c>
      <c r="D223" s="9" t="s">
        <v>53</v>
      </c>
      <c r="E223" s="12">
        <v>1952.35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258</v>
      </c>
      <c r="B224" s="9" t="s">
        <v>110</v>
      </c>
      <c r="C224" s="9" t="s">
        <v>70</v>
      </c>
      <c r="D224" s="9" t="s">
        <v>27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15.75">
      <c r="A225" s="26" t="s">
        <v>259</v>
      </c>
      <c r="B225" s="9" t="s">
        <v>67</v>
      </c>
      <c r="C225" s="9" t="s">
        <v>70</v>
      </c>
      <c r="D225" s="9" t="s">
        <v>12</v>
      </c>
      <c r="E225" s="12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 t="s">
        <v>260</v>
      </c>
      <c r="B226" s="9" t="s">
        <v>111</v>
      </c>
      <c r="C226" s="9" t="s">
        <v>76</v>
      </c>
      <c r="D226" s="28">
        <f>E223/E2</f>
        <v>0.5431794786189243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31.5">
      <c r="A227" s="26" t="s">
        <v>261</v>
      </c>
      <c r="B227" s="9" t="s">
        <v>109</v>
      </c>
      <c r="C227" s="9" t="s">
        <v>70</v>
      </c>
      <c r="D227" s="9" t="s">
        <v>52</v>
      </c>
      <c r="E227" s="12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 t="s">
        <v>262</v>
      </c>
      <c r="B228" s="9" t="s">
        <v>110</v>
      </c>
      <c r="C228" s="9" t="s">
        <v>70</v>
      </c>
      <c r="D228" s="9" t="s">
        <v>27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15.75">
      <c r="A229" s="26" t="s">
        <v>263</v>
      </c>
      <c r="B229" s="9" t="s">
        <v>67</v>
      </c>
      <c r="C229" s="9" t="s">
        <v>70</v>
      </c>
      <c r="D229" s="9" t="s">
        <v>12</v>
      </c>
      <c r="E229" s="12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264</v>
      </c>
      <c r="B230" s="9" t="s">
        <v>111</v>
      </c>
      <c r="C230" s="9" t="s">
        <v>76</v>
      </c>
      <c r="D230" s="9">
        <v>0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31.5">
      <c r="A231" s="26" t="s">
        <v>265</v>
      </c>
      <c r="B231" s="9" t="s">
        <v>109</v>
      </c>
      <c r="C231" s="9" t="s">
        <v>70</v>
      </c>
      <c r="D231" s="9" t="s">
        <v>288</v>
      </c>
      <c r="E231" s="12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266</v>
      </c>
      <c r="B232" s="9" t="s">
        <v>110</v>
      </c>
      <c r="C232" s="9" t="s">
        <v>70</v>
      </c>
      <c r="D232" s="9" t="s">
        <v>27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15.75">
      <c r="A233" s="26" t="s">
        <v>267</v>
      </c>
      <c r="B233" s="9" t="s">
        <v>67</v>
      </c>
      <c r="C233" s="9" t="s">
        <v>70</v>
      </c>
      <c r="D233" s="9" t="s">
        <v>12</v>
      </c>
      <c r="E233" s="12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268</v>
      </c>
      <c r="B234" s="9" t="s">
        <v>111</v>
      </c>
      <c r="C234" s="9" t="s">
        <v>76</v>
      </c>
      <c r="D234" s="28">
        <f>E231/E2</f>
        <v>0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31.5">
      <c r="A235" s="26" t="s">
        <v>269</v>
      </c>
      <c r="B235" s="9" t="s">
        <v>109</v>
      </c>
      <c r="C235" s="9" t="s">
        <v>70</v>
      </c>
      <c r="D235" s="9" t="s">
        <v>337</v>
      </c>
      <c r="E235" s="12">
        <v>16587.91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270</v>
      </c>
      <c r="B236" s="9" t="s">
        <v>110</v>
      </c>
      <c r="C236" s="9" t="s">
        <v>70</v>
      </c>
      <c r="D236" s="9" t="s">
        <v>27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15.75">
      <c r="A237" s="26" t="s">
        <v>271</v>
      </c>
      <c r="B237" s="9" t="s">
        <v>67</v>
      </c>
      <c r="C237" s="9" t="s">
        <v>70</v>
      </c>
      <c r="D237" s="9" t="s">
        <v>12</v>
      </c>
      <c r="E237" s="12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272</v>
      </c>
      <c r="B238" s="9" t="s">
        <v>111</v>
      </c>
      <c r="C238" s="9" t="s">
        <v>76</v>
      </c>
      <c r="D238" s="28">
        <f>E235/E2+E236/E2</f>
        <v>4.6150599560415095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31.5">
      <c r="A239" s="26" t="s">
        <v>273</v>
      </c>
      <c r="B239" s="9" t="s">
        <v>109</v>
      </c>
      <c r="C239" s="9" t="s">
        <v>70</v>
      </c>
      <c r="D239" s="9" t="s">
        <v>1</v>
      </c>
      <c r="E239" s="12">
        <v>28960.61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274</v>
      </c>
      <c r="B240" s="9" t="s">
        <v>110</v>
      </c>
      <c r="C240" s="9" t="s">
        <v>70</v>
      </c>
      <c r="D240" s="9" t="s">
        <v>27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15.75">
      <c r="A241" s="26" t="s">
        <v>275</v>
      </c>
      <c r="B241" s="9" t="s">
        <v>67</v>
      </c>
      <c r="C241" s="9" t="s">
        <v>70</v>
      </c>
      <c r="D241" s="9" t="s">
        <v>12</v>
      </c>
      <c r="E241" s="12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276</v>
      </c>
      <c r="B242" s="9" t="s">
        <v>111</v>
      </c>
      <c r="C242" s="9" t="s">
        <v>76</v>
      </c>
      <c r="D242" s="28">
        <f>E239/E2</f>
        <v>8.057371393595414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31.5">
      <c r="A243" s="26" t="s">
        <v>277</v>
      </c>
      <c r="B243" s="9" t="s">
        <v>109</v>
      </c>
      <c r="C243" s="9" t="s">
        <v>70</v>
      </c>
      <c r="D243" s="9" t="s">
        <v>0</v>
      </c>
      <c r="E243" s="12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278</v>
      </c>
      <c r="B244" s="9" t="s">
        <v>110</v>
      </c>
      <c r="C244" s="9" t="s">
        <v>70</v>
      </c>
      <c r="D244" s="9" t="s">
        <v>27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15.75">
      <c r="A245" s="26" t="s">
        <v>279</v>
      </c>
      <c r="B245" s="9" t="s">
        <v>67</v>
      </c>
      <c r="C245" s="9" t="s">
        <v>70</v>
      </c>
      <c r="D245" s="9" t="s">
        <v>12</v>
      </c>
      <c r="E245" s="12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 t="s">
        <v>280</v>
      </c>
      <c r="B246" s="9" t="s">
        <v>111</v>
      </c>
      <c r="C246" s="9" t="s">
        <v>76</v>
      </c>
      <c r="D246" s="28">
        <f>E243/E2</f>
        <v>0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31.5">
      <c r="A247" s="26" t="s">
        <v>282</v>
      </c>
      <c r="B247" s="9" t="s">
        <v>109</v>
      </c>
      <c r="C247" s="9" t="s">
        <v>70</v>
      </c>
      <c r="D247" s="9" t="s">
        <v>54</v>
      </c>
      <c r="E247" s="12">
        <v>1617.05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 t="s">
        <v>284</v>
      </c>
      <c r="B248" s="9" t="s">
        <v>110</v>
      </c>
      <c r="C248" s="9" t="s">
        <v>70</v>
      </c>
      <c r="D248" s="9" t="s">
        <v>27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15.75">
      <c r="A249" s="26" t="s">
        <v>285</v>
      </c>
      <c r="B249" s="9" t="s">
        <v>67</v>
      </c>
      <c r="C249" s="9" t="s">
        <v>70</v>
      </c>
      <c r="D249" s="9" t="s">
        <v>12</v>
      </c>
      <c r="E249" s="12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286</v>
      </c>
      <c r="B250" s="9" t="s">
        <v>111</v>
      </c>
      <c r="C250" s="9" t="s">
        <v>76</v>
      </c>
      <c r="D250" s="28">
        <f>E247/E2</f>
        <v>0.4498928859583229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31.5">
      <c r="A251" s="26" t="s">
        <v>289</v>
      </c>
      <c r="B251" s="9" t="s">
        <v>109</v>
      </c>
      <c r="C251" s="9" t="s">
        <v>70</v>
      </c>
      <c r="D251" s="9" t="s">
        <v>55</v>
      </c>
      <c r="E251" s="12">
        <v>0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290</v>
      </c>
      <c r="B252" s="9" t="s">
        <v>110</v>
      </c>
      <c r="C252" s="9" t="s">
        <v>70</v>
      </c>
      <c r="D252" s="9" t="s">
        <v>27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15.75">
      <c r="A253" s="26" t="s">
        <v>291</v>
      </c>
      <c r="B253" s="9" t="s">
        <v>67</v>
      </c>
      <c r="C253" s="9" t="s">
        <v>70</v>
      </c>
      <c r="D253" s="9" t="s">
        <v>12</v>
      </c>
      <c r="E253" s="12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292</v>
      </c>
      <c r="B254" s="9" t="s">
        <v>111</v>
      </c>
      <c r="C254" s="9" t="s">
        <v>76</v>
      </c>
      <c r="D254" s="28">
        <f>E251/E2</f>
        <v>0</v>
      </c>
      <c r="E254" s="12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31.5">
      <c r="A255" s="26" t="s">
        <v>369</v>
      </c>
      <c r="B255" s="9" t="s">
        <v>109</v>
      </c>
      <c r="C255" s="9" t="s">
        <v>70</v>
      </c>
      <c r="D255" s="9" t="s">
        <v>56</v>
      </c>
      <c r="E255" s="12"/>
      <c r="F255" s="35" t="s">
        <v>383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370</v>
      </c>
      <c r="B256" s="9" t="s">
        <v>110</v>
      </c>
      <c r="C256" s="9" t="s">
        <v>70</v>
      </c>
      <c r="D256" s="9" t="s">
        <v>27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15.75">
      <c r="A257" s="26" t="s">
        <v>371</v>
      </c>
      <c r="B257" s="9" t="s">
        <v>67</v>
      </c>
      <c r="C257" s="9" t="s">
        <v>70</v>
      </c>
      <c r="D257" s="9" t="s">
        <v>325</v>
      </c>
      <c r="E257" s="12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372</v>
      </c>
      <c r="B258" s="9" t="s">
        <v>111</v>
      </c>
      <c r="C258" s="9" t="s">
        <v>76</v>
      </c>
      <c r="D258" s="28">
        <f>E255/E2</f>
        <v>0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5.75">
      <c r="A259" s="26"/>
      <c r="B259" s="23" t="s">
        <v>281</v>
      </c>
      <c r="C259" s="9" t="s">
        <v>76</v>
      </c>
      <c r="D259" s="34">
        <f>SUM(D90,D28,D34,D60,D66,D72,D78,D84,D100,D110,D168,D218)</f>
        <v>441477.5083139999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38" t="s">
        <v>293</v>
      </c>
      <c r="B260" s="38"/>
      <c r="C260" s="38"/>
      <c r="D260" s="38"/>
    </row>
    <row r="261" spans="1:4" ht="15.75">
      <c r="A261" s="7" t="s">
        <v>294</v>
      </c>
      <c r="B261" s="8" t="s">
        <v>295</v>
      </c>
      <c r="C261" s="8" t="s">
        <v>296</v>
      </c>
      <c r="D261" s="45">
        <f>'[1]2018 Управл'!$AA$34</f>
        <v>3</v>
      </c>
    </row>
    <row r="262" spans="1:4" ht="15.75">
      <c r="A262" s="7" t="s">
        <v>297</v>
      </c>
      <c r="B262" s="8" t="s">
        <v>298</v>
      </c>
      <c r="C262" s="8" t="s">
        <v>296</v>
      </c>
      <c r="D262" s="45">
        <f>'[1]2018 Управл'!$AB$34</f>
        <v>3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46">
        <f>'[1]2018 Управл'!$AD$34</f>
        <v>-20161.09</v>
      </c>
    </row>
    <row r="265" spans="1:4" ht="15.75">
      <c r="A265" s="38" t="s">
        <v>303</v>
      </c>
      <c r="B265" s="38"/>
      <c r="C265" s="38"/>
      <c r="D265" s="38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38" t="s">
        <v>311</v>
      </c>
      <c r="B272" s="38"/>
      <c r="C272" s="38"/>
      <c r="D272" s="38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38" t="s">
        <v>317</v>
      </c>
      <c r="B277" s="38"/>
      <c r="C277" s="38"/>
      <c r="D277" s="38"/>
    </row>
    <row r="278" spans="1:4" ht="15.75">
      <c r="A278" s="7" t="s">
        <v>318</v>
      </c>
      <c r="B278" s="8" t="s">
        <v>319</v>
      </c>
      <c r="C278" s="8" t="s">
        <v>296</v>
      </c>
      <c r="D278" s="8">
        <v>0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0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0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2019-03-29T07:57:16Z</dcterms:modified>
  <cp:category/>
  <cp:version/>
  <cp:contentType/>
  <cp:contentStatus/>
</cp:coreProperties>
</file>