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<sst xmlns="http://schemas.openxmlformats.org/spreadsheetml/2006/main" count="960" uniqueCount="383">
  <si>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</si>
  <si>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</si>
  <si>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</si>
  <si>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</si>
  <si>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</si>
  <si>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</si>
  <si>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</si>
  <si>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</si>
  <si>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</si>
  <si>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</si>
  <si>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</si>
  <si>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</si>
  <si>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</si>
  <si>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</si>
  <si>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</si>
  <si>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</si>
  <si>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</si>
  <si>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</si>
  <si>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</si>
  <si>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</si>
  <si>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</si>
  <si>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</si>
  <si>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</si>
  <si>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</si>
  <si>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</si>
  <si>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</si>
  <si>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</si>
  <si>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</si>
  <si>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</si>
  <si>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</si>
  <si>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</si>
  <si>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</si>
  <si>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</si>
  <si>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</si>
  <si>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</si>
  <si>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</si>
  <si>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</si>
  <si>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</si>
  <si>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</si>
  <si>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</si>
  <si>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</si>
  <si>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</si>
  <si>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</si>
  <si>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</si>
  <si>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</si>
  <si>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</si>
  <si>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</si>
  <si>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</si>
  <si>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</si>
  <si>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</si>
  <si>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</si>
  <si>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</si>
  <si>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</si>
  <si>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</si>
  <si>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</si>
  <si>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</si>
  <si>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</si>
  <si>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</si>
  <si>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</si>
  <si>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</si>
  <si>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</si>
  <si>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</si>
  <si>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</si>
  <si>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</si>
  <si>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</si>
  <si>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</si>
  <si>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</si>
  <si>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</si>
  <si>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</si>
  <si>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</si>
  <si>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</si>
  <si>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</si>
  <si>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</si>
  <si>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</si>
  <si>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</si>
  <si>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</si>
  <si>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</si>
  <si>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</si>
  <si>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</si>
  <si>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</si>
  <si>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</si>
  <si>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</si>
  <si>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</si>
  <si>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</si>
  <si>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</si>
  <si>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</si>
  <si>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</si>
  <si>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</si>
  <si>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</si>
  <si>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</si>
  <si>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</si>
  <si>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</si>
  <si>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</si>
  <si>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</si>
  <si>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</si>
  <si>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</si>
  <si>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</si>
  <si>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</si>
  <si>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</si>
  <si>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</si>
  <si>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</si>
  <si>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</si>
  <si>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</si>
  <si>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</si>
  <si>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</si>
  <si>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</si>
  <si>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</si>
  <si>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</si>
  <si>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</si>
  <si>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</si>
  <si>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</si>
  <si>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</si>
  <si>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</si>
  <si>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</si>
  <si>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</si>
  <si>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</si>
  <si>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</si>
  <si>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</si>
  <si>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</si>
  <si>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</si>
  <si>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</si>
  <si>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</si>
  <si>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</si>
  <si>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</si>
  <si>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</si>
  <si>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</si>
  <si>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</si>
  <si>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</si>
  <si>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</si>
  <si>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</si>
  <si>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</si>
  <si>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</si>
  <si>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</si>
  <si>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</si>
  <si>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</si>
  <si>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</si>
  <si>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</si>
  <si>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</si>
  <si>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</si>
  <si>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</si>
  <si>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</si>
  <si>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</si>
  <si>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</si>
  <si>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</si>
  <si>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</si>
  <si>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</si>
  <si>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</si>
  <si>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</si>
  <si>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</si>
  <si>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</si>
  <si>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</si>
  <si>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</si>
  <si>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</si>
  <si>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</si>
  <si>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</si>
  <si>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</si>
  <si>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</si>
  <si>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</si>
  <si>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</si>
  <si>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</si>
  <si>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</si>
  <si>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</si>
  <si>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</si>
  <si>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</si>
  <si>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</si>
  <si>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</si>
  <si>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</si>
  <si>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</si>
  <si>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</si>
  <si>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</si>
  <si>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</si>
  <si>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</si>
  <si>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</si>
  <si>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</si>
  <si>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</si>
  <si>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</si>
  <si>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</si>
  <si>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</si>
  <si>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</si>
  <si>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</si>
  <si>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</si>
  <si>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</si>
  <si>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</si>
  <si>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</si>
  <si>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</si>
  <si>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</si>
  <si>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</si>
  <si>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</si>
  <si>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</si>
  <si>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</si>
  <si>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</si>
  <si>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</si>
  <si>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</si>
  <si>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</si>
  <si>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</si>
  <si>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</si>
  <si>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</si>
  <si>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</si>
  <si>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</si>
  <si>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</si>
  <si>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</si>
  <si>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</si>
  <si>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</si>
  <si>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</si>
  <si>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</si>
  <si>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</si>
  <si>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</si>
  <si>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</si>
  <si>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</si>
  <si>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</si>
  <si>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</si>
  <si>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</si>
  <si>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</si>
  <si>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</si>
  <si>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</si>
  <si>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</si>
  <si>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</si>
  <si>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</si>
  <si>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</si>
  <si>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</si>
  <si>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</si>
  <si>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</si>
  <si>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</si>
  <si>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</si>
  <si>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</si>
  <si>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</si>
  <si>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</si>
  <si>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</si>
  <si>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</si>
  <si>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</si>
  <si>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</si>
  <si>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</si>
  <si>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</si>
  <si>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</si>
  <si>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</si>
  <si>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</si>
  <si>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</si>
  <si>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</si>
  <si>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</si>
  <si>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</si>
  <si>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</si>
  <si>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</si>
  <si>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</si>
  <si>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</si>
  <si>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</si>
  <si>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</si>
  <si>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</si>
  <si>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</si>
  <si>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</si>
  <si>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</si>
  <si>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</si>
  <si>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</si>
  <si>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</si>
  <si>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</si>
  <si>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</si>
  <si>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</si>
  <si>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</si>
  <si>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</si>
  <si>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</si>
  <si>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</si>
  <si>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</si>
  <si>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</si>
  <si>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</si>
  <si>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</si>
  <si>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</si>
  <si>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</si>
  <si>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</si>
  <si>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</si>
  <si>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</si>
  <si>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</si>
  <si>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</si>
  <si>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</si>
  <si>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</si>
  <si>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</si>
  <si>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</si>
  <si>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</si>
  <si>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</si>
  <si>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</si>
  <si>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</si>
  <si>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</si>
  <si>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</si>
  <si>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</si>
  <si>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</si>
  <si>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</si>
  <si>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</si>
  <si>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</si>
  <si>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</si>
  <si>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</si>
  <si>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</si>
  <si>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</si>
  <si>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</si>
  <si>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</si>
  <si>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</si>
  <si>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</si>
  <si>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</si>
  <si>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</si>
  <si>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</si>
  <si>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</si>
  <si>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</si>
  <si>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</si>
  <si>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</si>
  <si>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</si>
  <si>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</si>
  <si>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</si>
  <si>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</si>
  <si>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</si>
  <si>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</si>
  <si>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</si>
  <si>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</si>
  <si>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</si>
  <si>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</si>
  <si>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</si>
  <si>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</si>
  <si>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</si>
  <si>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</si>
  <si>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</si>
  <si>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</si>
  <si>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</si>
  <si>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</si>
  <si>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</si>
  <si>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</si>
  <si>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</si>
  <si>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</si>
  <si>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</si>
  <si>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</si>
  <si>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</si>
  <si>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</si>
  <si>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</si>
  <si>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</si>
  <si>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</si>
  <si>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</si>
  <si>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</si>
  <si>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</si>
  <si>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</si>
  <si>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</si>
  <si>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</si>
  <si>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</si>
  <si>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</si>
  <si>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</si>
  <si>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</si>
  <si>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</si>
  <si>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</si>
  <si>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</si>
  <si>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</si>
  <si>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</si>
  <si>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</si>
  <si>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</si>
  <si>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</si>
  <si>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</si>
  <si>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</si>
  <si>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</si>
  <si>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</si>
  <si>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</si>
  <si>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</si>
  <si>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</si>
  <si>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</si>
  <si>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</si>
  <si>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</si>
  <si>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</si>
  <si>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</si>
  <si>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</si>
  <si>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</si>
  <si>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</si>
  <si>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</si>
  <si>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</si>
  <si>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</si>
  <si>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</si>
  <si>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</si>
  <si>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</si>
  <si>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</si>
  <si>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</si>
  <si>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</si>
  <si>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</si>
  <si>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</si>
  <si>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</si>
  <si>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</si>
  <si>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</si>
  <si>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</si>
  <si>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2018 год по дому № 21  ул. Гагарина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</si>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</sst>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3;&#1072;&#1075;&#1072;&#1088;&#1080;&#1085;&#1072;,%20&#1076;.%202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15.862156400038657</v>
          </cell>
        </row>
        <row r="25">
          <cell r="D25">
            <v>95285.14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0">
          <cell r="I20">
            <v>0</v>
          </cell>
          <cell r="M20">
            <v>104790.84</v>
          </cell>
          <cell r="P20">
            <v>27953.640000000003</v>
          </cell>
          <cell r="U20">
            <v>31716.630000000005</v>
          </cell>
          <cell r="V20">
            <v>16527.44</v>
          </cell>
          <cell r="Z20">
            <v>33866.909999999996</v>
          </cell>
          <cell r="AA20">
            <v>6</v>
          </cell>
          <cell r="AB20">
            <v>6</v>
          </cell>
          <cell r="AD20">
            <v>-39386.14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BW38">
            <v>0.114178</v>
          </cell>
        </row>
        <row r="39">
          <cell r="BW39">
            <v>0.081282</v>
          </cell>
        </row>
        <row r="123">
          <cell r="BY123">
            <v>174639.70222679997</v>
          </cell>
        </row>
        <row r="124">
          <cell r="BY124">
            <v>240874.93688040003</v>
          </cell>
        </row>
        <row r="125">
          <cell r="BY125">
            <v>45571.64568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BY4">
            <v>3099.1</v>
          </cell>
        </row>
        <row r="38">
          <cell r="BW38">
            <v>0.114178</v>
          </cell>
        </row>
        <row r="42">
          <cell r="BW42">
            <v>0.106634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">
      <selection activeCell="X32" sqref="X3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7.28125" style="3" hidden="1" customWidth="1"/>
    <col min="8" max="11" width="9.140625" style="3" hidden="1" customWidth="1"/>
    <col min="12" max="12" width="0" style="3" hidden="1" customWidth="1"/>
    <col min="13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378</v>
      </c>
      <c r="B2" s="38"/>
      <c r="C2" s="38"/>
      <c r="D2" s="38"/>
      <c r="E2" s="1">
        <v>3099.1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380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381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10">
        <f>'[1]по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10">
        <f>'[1]по форме'!$D$24</f>
        <v>15.862156400038657</v>
      </c>
    </row>
    <row r="11" spans="1:4" ht="15.75">
      <c r="A11" s="7" t="s">
        <v>78</v>
      </c>
      <c r="B11" s="8" t="s">
        <v>79</v>
      </c>
      <c r="C11" s="8" t="s">
        <v>76</v>
      </c>
      <c r="D11" s="10">
        <f>'[1]по форме'!$D$25</f>
        <v>95285.14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461086.2847872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'[3]гук(2016)'!$BY$124</f>
        <v>240874.93688040003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'[3]гук(2016)'!$BY$123</f>
        <v>174639.70222679997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'[3]гук(2016)'!$BY$125</f>
        <v>45571.64568</v>
      </c>
    </row>
    <row r="16" spans="1:4" ht="15.75">
      <c r="A16" s="11" t="s">
        <v>85</v>
      </c>
      <c r="B16" s="11" t="s">
        <v>86</v>
      </c>
      <c r="C16" s="11" t="s">
        <v>76</v>
      </c>
      <c r="D16" s="10">
        <f>D17</f>
        <v>316909.30478719994</v>
      </c>
    </row>
    <row r="17" spans="1:4" ht="31.5">
      <c r="A17" s="11" t="s">
        <v>62</v>
      </c>
      <c r="B17" s="11" t="s">
        <v>100</v>
      </c>
      <c r="C17" s="11" t="s">
        <v>76</v>
      </c>
      <c r="D17" s="40">
        <f>D12-D25+D256+D272</f>
        <v>316909.30478719994</v>
      </c>
    </row>
    <row r="18" spans="1:4" ht="31.5">
      <c r="A18" s="11" t="s">
        <v>87</v>
      </c>
      <c r="B18" s="11" t="s">
        <v>101</v>
      </c>
      <c r="C18" s="11" t="s">
        <v>76</v>
      </c>
      <c r="D18" s="10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0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0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0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40">
        <f>D16+D10+D9</f>
        <v>316925.1669436</v>
      </c>
    </row>
    <row r="23" spans="1:4" ht="15.75">
      <c r="A23" s="11" t="s">
        <v>94</v>
      </c>
      <c r="B23" s="11" t="s">
        <v>102</v>
      </c>
      <c r="C23" s="11" t="s">
        <v>76</v>
      </c>
      <c r="D23" s="41">
        <f>'[2]2018 Управл'!$I$20</f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40">
        <f>D22-D251</f>
        <v>-109818.51805639995</v>
      </c>
    </row>
    <row r="25" spans="1:4" ht="15.75">
      <c r="A25" s="11" t="s">
        <v>96</v>
      </c>
      <c r="B25" s="11" t="s">
        <v>104</v>
      </c>
      <c r="C25" s="11" t="s">
        <v>76</v>
      </c>
      <c r="D25" s="40">
        <f>'[2]2018 Управл'!$M$20</f>
        <v>104790.84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2">
        <f>E28</f>
        <v>31716.630000000005</v>
      </c>
      <c r="E28" s="16">
        <f>'[2]2018 Управл'!$U$20</f>
        <v>31716.630000000005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3">
        <f>E28/E2</f>
        <v>10.23414217030751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1232.33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4">
        <f>E35/E2</f>
        <v>0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4">
        <f>E39/E2</f>
        <v>0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879.83</f>
        <v>879.83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0.28389855119228163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352.5</f>
        <v>352.5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4">
        <f>E47/E2</f>
        <v>0.11374269949340131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4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4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4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4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4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4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4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4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27953.640000000003</v>
      </c>
      <c r="E60" s="12">
        <f>'[2]2018 Управл'!$P$20</f>
        <v>27953.640000000003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5">
        <f>E60/E2</f>
        <v>9.019921912813398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376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376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45571.65</v>
      </c>
      <c r="E72" s="12">
        <v>45571.65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5">
        <f>E72/E2</f>
        <v>14.704801393953083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7821.43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7821.43</f>
        <v>7821.43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5">
        <f>E79/E2</f>
        <v>2.523774644251557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11462.71</f>
        <v>11462.71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11462.71</v>
      </c>
      <c r="E84" s="12"/>
      <c r="F84" s="34">
        <v>46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5">
        <f>E83/F84</f>
        <v>249.18934782608693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50394.34999999999</v>
      </c>
      <c r="E90" s="12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'[2]2018 Управл'!$V$20</f>
        <v>16527.44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5">
        <f>E91/E2</f>
        <v>5.332980542738214</v>
      </c>
      <c r="E94" s="12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'[2]2018 Управл'!$Z$20</f>
        <v>33866.909999999996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5">
        <f>E95/E2</f>
        <v>10.927982317447</v>
      </c>
      <c r="E98" s="12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389.72</v>
      </c>
      <c r="E100" s="12"/>
      <c r="F100" s="9">
        <v>721.7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5">
        <f>E101/F100</f>
        <v>0</v>
      </c>
      <c r="E104" s="12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389.72</v>
      </c>
      <c r="F105" s="9">
        <f>F100</f>
        <v>721.7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5">
        <f>E105/F105</f>
        <v>0.5400027712345851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72197.92899999999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178.03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5">
        <f>E111/E2</f>
        <v>0.05744571004485173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8869.62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21.75" customHeight="1">
      <c r="A118" s="26" t="s">
        <v>194</v>
      </c>
      <c r="B118" s="9" t="s">
        <v>111</v>
      </c>
      <c r="C118" s="9" t="s">
        <v>76</v>
      </c>
      <c r="D118" s="45">
        <f>E115/E2</f>
        <v>2.8619986447678363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21.75" customHeight="1">
      <c r="A119" s="26"/>
      <c r="B119" s="9" t="s">
        <v>109</v>
      </c>
      <c r="C119" s="9" t="s">
        <v>70</v>
      </c>
      <c r="D119" s="45" t="s">
        <v>382</v>
      </c>
      <c r="E119" s="12">
        <v>1123.45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21.75" customHeight="1">
      <c r="A120" s="26"/>
      <c r="B120" s="9" t="s">
        <v>110</v>
      </c>
      <c r="C120" s="9" t="s">
        <v>70</v>
      </c>
      <c r="D120" s="45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21.75" customHeight="1">
      <c r="A121" s="26"/>
      <c r="B121" s="9" t="s">
        <v>67</v>
      </c>
      <c r="C121" s="9" t="s">
        <v>70</v>
      </c>
      <c r="D121" s="45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21.75" customHeight="1">
      <c r="A122" s="26"/>
      <c r="B122" s="9" t="s">
        <v>111</v>
      </c>
      <c r="C122" s="9" t="s">
        <v>76</v>
      </c>
      <c r="D122" s="45">
        <f>E119/E2</f>
        <v>0.3625084702010261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2287.5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5">
        <f>E123/E2</f>
        <v>0.7381175179890936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25664.85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5">
        <f>E127/E2</f>
        <v>8.281388144945307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21531.032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5">
        <f>E131/E2</f>
        <v>6.9475112129327865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5277.767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5">
        <f>E135/E2</f>
        <v>1.7029999031977026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3444.65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5">
        <f>E139/E2</f>
        <v>1.1115001129360138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5">
        <f>E143/E2</f>
        <v>0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1058.03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5">
        <f>E147/E2</f>
        <v>0.34139911587235006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5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5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5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5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5" t="s">
        <v>337</v>
      </c>
      <c r="E155" s="12">
        <v>2763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5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5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5">
        <f>E155/E2</f>
        <v>0.8915491594333839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5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5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5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5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0</v>
      </c>
      <c r="F163" s="32"/>
      <c r="G163" s="33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5">
        <f>E163/E2</f>
        <v>0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E169+E177+E181+E185+E189+E193+E197+E201+E205</f>
        <v>24935.826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4">
        <v>1</v>
      </c>
      <c r="G169" s="34">
        <f>'[3]гук(2016)'!$BW$39*12*E2</f>
        <v>3022.8125543999995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5">
        <f>E169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 t="s">
        <v>221</v>
      </c>
      <c r="B173" s="9" t="s">
        <v>109</v>
      </c>
      <c r="C173" s="9" t="s">
        <v>70</v>
      </c>
      <c r="D173" s="9" t="s">
        <v>377</v>
      </c>
      <c r="E173" s="12">
        <f>('[4]гук(2016)'!$BW$38+'[4]гук(2016)'!$BW$42)*12*'[4]гук(2016)'!$BY$4+16128.49</f>
        <v>24340.3116304</v>
      </c>
      <c r="F173" s="34">
        <v>1</v>
      </c>
      <c r="G173" s="34">
        <f>'[3]гук(2016)'!$BW$38*12*E2</f>
        <v>4246.1884776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 t="s">
        <v>222</v>
      </c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 t="s">
        <v>223</v>
      </c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 t="s">
        <v>224</v>
      </c>
      <c r="B176" s="9" t="s">
        <v>111</v>
      </c>
      <c r="C176" s="9" t="s">
        <v>76</v>
      </c>
      <c r="D176" s="45">
        <f>E173/F173</f>
        <v>24340.3116304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481.51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5">
        <f>E177/E2</f>
        <v>0.15537091413636217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5">
        <f>E181/E2</f>
        <v>0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0+4720.63</f>
        <v>4720.63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5">
        <f>E185/E2</f>
        <v>1.5232260978993901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874.61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5">
        <f>E189/E2</f>
        <v>0.2822141912168049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 t="s">
        <v>242</v>
      </c>
      <c r="B193" s="9" t="s">
        <v>109</v>
      </c>
      <c r="C193" s="9" t="s">
        <v>70</v>
      </c>
      <c r="D193" s="9" t="s">
        <v>47</v>
      </c>
      <c r="E193" s="12">
        <v>0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 t="s">
        <v>239</v>
      </c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 t="s">
        <v>243</v>
      </c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 t="s">
        <v>244</v>
      </c>
      <c r="B196" s="9" t="s">
        <v>111</v>
      </c>
      <c r="C196" s="9" t="s">
        <v>76</v>
      </c>
      <c r="D196" s="45">
        <f>E193/E2</f>
        <v>0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245</v>
      </c>
      <c r="B197" s="9" t="s">
        <v>109</v>
      </c>
      <c r="C197" s="9" t="s">
        <v>70</v>
      </c>
      <c r="D197" s="9" t="s">
        <v>48</v>
      </c>
      <c r="E197" s="12">
        <v>5611.75</v>
      </c>
      <c r="F197" s="34" t="s">
        <v>332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246</v>
      </c>
      <c r="B198" s="9" t="s">
        <v>110</v>
      </c>
      <c r="C198" s="9" t="s">
        <v>70</v>
      </c>
      <c r="D198" s="9" t="s">
        <v>27</v>
      </c>
      <c r="E198" s="12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247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248</v>
      </c>
      <c r="B200" s="9" t="s">
        <v>111</v>
      </c>
      <c r="C200" s="9" t="s">
        <v>76</v>
      </c>
      <c r="D200" s="45">
        <f>E197/E2</f>
        <v>1.8107676422187087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249</v>
      </c>
      <c r="B201" s="9" t="s">
        <v>109</v>
      </c>
      <c r="C201" s="9" t="s">
        <v>70</v>
      </c>
      <c r="D201" s="9" t="s">
        <v>49</v>
      </c>
      <c r="E201" s="12">
        <v>6272.18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250</v>
      </c>
      <c r="B202" s="9" t="s">
        <v>110</v>
      </c>
      <c r="C202" s="9" t="s">
        <v>70</v>
      </c>
      <c r="D202" s="9" t="s">
        <v>27</v>
      </c>
      <c r="E202" s="1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251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252</v>
      </c>
      <c r="B204" s="9" t="s">
        <v>111</v>
      </c>
      <c r="C204" s="9" t="s">
        <v>76</v>
      </c>
      <c r="D204" s="45">
        <f>E201/E2</f>
        <v>2.0238714465489984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/>
      <c r="B205" s="9" t="s">
        <v>109</v>
      </c>
      <c r="C205" s="9" t="s">
        <v>70</v>
      </c>
      <c r="D205" s="45" t="s">
        <v>375</v>
      </c>
      <c r="E205" s="12">
        <v>4826.72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/>
      <c r="B206" s="9" t="s">
        <v>110</v>
      </c>
      <c r="C206" s="9" t="s">
        <v>70</v>
      </c>
      <c r="D206" s="45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/>
      <c r="B207" s="9" t="s">
        <v>67</v>
      </c>
      <c r="C207" s="9" t="s">
        <v>70</v>
      </c>
      <c r="D207" s="45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/>
      <c r="B208" s="9" t="s">
        <v>111</v>
      </c>
      <c r="C208" s="9" t="s">
        <v>76</v>
      </c>
      <c r="D208" s="45">
        <f>E205/E2</f>
        <v>1.557458617017844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47.25">
      <c r="A209" s="35" t="s">
        <v>287</v>
      </c>
      <c r="B209" s="23" t="s">
        <v>107</v>
      </c>
      <c r="C209" s="23" t="s">
        <v>70</v>
      </c>
      <c r="D209" s="23" t="s">
        <v>50</v>
      </c>
      <c r="E209" s="1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8.75">
      <c r="A210" s="26" t="s">
        <v>253</v>
      </c>
      <c r="B210" s="9" t="s">
        <v>108</v>
      </c>
      <c r="C210" s="9" t="s">
        <v>76</v>
      </c>
      <c r="D210" s="9">
        <f>E211+E215+E219+E223+E227+E231+E235+E239+E243+E247</f>
        <v>153067.47</v>
      </c>
      <c r="E210" s="12"/>
      <c r="F210" s="30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31.5">
      <c r="A211" s="26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 t="s">
        <v>283</v>
      </c>
      <c r="B212" s="9" t="s">
        <v>110</v>
      </c>
      <c r="C212" s="9" t="s">
        <v>70</v>
      </c>
      <c r="D212" s="9" t="s">
        <v>27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15.75">
      <c r="A213" s="26" t="s">
        <v>255</v>
      </c>
      <c r="B213" s="9" t="s">
        <v>67</v>
      </c>
      <c r="C213" s="9" t="s">
        <v>70</v>
      </c>
      <c r="D213" s="9" t="s">
        <v>12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5.75">
      <c r="A214" s="26" t="s">
        <v>256</v>
      </c>
      <c r="B214" s="9" t="s">
        <v>111</v>
      </c>
      <c r="C214" s="9" t="s">
        <v>76</v>
      </c>
      <c r="D214" s="9">
        <v>0</v>
      </c>
      <c r="E214" s="1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258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259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260</v>
      </c>
      <c r="B218" s="9" t="s">
        <v>111</v>
      </c>
      <c r="C218" s="9" t="s">
        <v>76</v>
      </c>
      <c r="D218" s="45">
        <f>E215/E2</f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262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263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264</v>
      </c>
      <c r="B222" s="9" t="s">
        <v>111</v>
      </c>
      <c r="C222" s="9" t="s">
        <v>76</v>
      </c>
      <c r="D222" s="9"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266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267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268</v>
      </c>
      <c r="B226" s="9" t="s">
        <v>111</v>
      </c>
      <c r="C226" s="9" t="s">
        <v>76</v>
      </c>
      <c r="D226" s="9"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269</v>
      </c>
      <c r="B227" s="9" t="s">
        <v>109</v>
      </c>
      <c r="C227" s="9" t="s">
        <v>70</v>
      </c>
      <c r="D227" s="9" t="s">
        <v>338</v>
      </c>
      <c r="E227" s="12">
        <v>37932.66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270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271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272</v>
      </c>
      <c r="B230" s="9" t="s">
        <v>111</v>
      </c>
      <c r="C230" s="9" t="s">
        <v>76</v>
      </c>
      <c r="D230" s="45">
        <f>E227/E2</f>
        <v>12.239895453518765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273</v>
      </c>
      <c r="B231" s="9" t="s">
        <v>109</v>
      </c>
      <c r="C231" s="9" t="s">
        <v>70</v>
      </c>
      <c r="D231" s="9" t="s">
        <v>1</v>
      </c>
      <c r="E231" s="12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274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275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276</v>
      </c>
      <c r="B234" s="9" t="s">
        <v>111</v>
      </c>
      <c r="C234" s="9" t="s">
        <v>76</v>
      </c>
      <c r="D234" s="45">
        <f>E231/E2</f>
        <v>0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277</v>
      </c>
      <c r="B235" s="9" t="s">
        <v>109</v>
      </c>
      <c r="C235" s="9" t="s">
        <v>70</v>
      </c>
      <c r="D235" s="9" t="s">
        <v>0</v>
      </c>
      <c r="E235" s="12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278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279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280</v>
      </c>
      <c r="B238" s="9" t="s">
        <v>111</v>
      </c>
      <c r="C238" s="9" t="s">
        <v>76</v>
      </c>
      <c r="D238" s="45">
        <f>E235/E2</f>
        <v>0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282</v>
      </c>
      <c r="B239" s="9" t="s">
        <v>109</v>
      </c>
      <c r="C239" s="9" t="s">
        <v>70</v>
      </c>
      <c r="D239" s="9" t="s">
        <v>54</v>
      </c>
      <c r="E239" s="12">
        <v>115134.81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284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285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286</v>
      </c>
      <c r="B242" s="9" t="s">
        <v>111</v>
      </c>
      <c r="C242" s="9" t="s">
        <v>76</v>
      </c>
      <c r="D242" s="45">
        <f>E239/E2</f>
        <v>37.15104707818399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290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291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292</v>
      </c>
      <c r="B246" s="9" t="s">
        <v>111</v>
      </c>
      <c r="C246" s="9" t="s">
        <v>76</v>
      </c>
      <c r="D246" s="45">
        <f>E243/E2</f>
        <v>0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370</v>
      </c>
      <c r="B247" s="9" t="s">
        <v>109</v>
      </c>
      <c r="C247" s="9" t="s">
        <v>70</v>
      </c>
      <c r="D247" s="9" t="s">
        <v>56</v>
      </c>
      <c r="E247" s="12">
        <v>0</v>
      </c>
      <c r="F247" s="34" t="s">
        <v>333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371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372</v>
      </c>
      <c r="B249" s="9" t="s">
        <v>67</v>
      </c>
      <c r="C249" s="9" t="s">
        <v>70</v>
      </c>
      <c r="D249" s="9" t="s">
        <v>325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373</v>
      </c>
      <c r="B250" s="9" t="s">
        <v>111</v>
      </c>
      <c r="C250" s="9" t="s">
        <v>76</v>
      </c>
      <c r="D250" s="45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15.75">
      <c r="A251" s="26"/>
      <c r="B251" s="23" t="s">
        <v>281</v>
      </c>
      <c r="C251" s="9" t="s">
        <v>76</v>
      </c>
      <c r="D251" s="31">
        <f>SUM(D90,D28,D34,D60,D66,D72,D78,D84,D100,D110,D168,D210)</f>
        <v>426743.68499999994</v>
      </c>
      <c r="E251" s="1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37" t="s">
        <v>293</v>
      </c>
      <c r="B252" s="37"/>
      <c r="C252" s="37"/>
      <c r="D252" s="37"/>
    </row>
    <row r="253" spans="1:4" ht="15.75">
      <c r="A253" s="7" t="s">
        <v>294</v>
      </c>
      <c r="B253" s="8" t="s">
        <v>295</v>
      </c>
      <c r="C253" s="8" t="s">
        <v>296</v>
      </c>
      <c r="D253" s="46">
        <f>'[2]2018 Управл'!$AA$20</f>
        <v>6</v>
      </c>
    </row>
    <row r="254" spans="1:4" ht="15.75">
      <c r="A254" s="7" t="s">
        <v>297</v>
      </c>
      <c r="B254" s="8" t="s">
        <v>298</v>
      </c>
      <c r="C254" s="8" t="s">
        <v>296</v>
      </c>
      <c r="D254" s="46">
        <f>'[2]2018 Управл'!$AB$20</f>
        <v>6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7">
        <f>'[2]2018 Управл'!$AD$20</f>
        <v>-39386.14</v>
      </c>
    </row>
    <row r="257" spans="1:4" ht="15.75">
      <c r="A257" s="37" t="s">
        <v>303</v>
      </c>
      <c r="B257" s="37"/>
      <c r="C257" s="37"/>
      <c r="D257" s="37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7" t="s">
        <v>311</v>
      </c>
      <c r="B264" s="37"/>
      <c r="C264" s="37"/>
      <c r="D264" s="37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7" t="s">
        <v>317</v>
      </c>
      <c r="B269" s="37"/>
      <c r="C269" s="37"/>
      <c r="D269" s="37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2019-03-29T07:55:21Z</dcterms:modified>
  <cp:category/>
  <cp:version/>
  <cp:contentType/>
  <cp:contentStatus/>
</cp:coreProperties>
</file>