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<sst xmlns="http://schemas.openxmlformats.org/spreadsheetml/2006/main" count="970" uniqueCount="388">
  <si>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</si>
  <si>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</si>
  <si>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</si>
  <si>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</si>
  <si>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</si>
  <si>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</si>
  <si>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</si>
  <si>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</si>
  <si>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</si>
  <si>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</si>
  <si>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</si>
  <si>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</si>
  <si>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</si>
  <si>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</si>
  <si>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</si>
  <si>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</si>
  <si>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</si>
  <si>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</si>
  <si>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</si>
  <si>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</si>
  <si>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</si>
  <si>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</si>
  <si>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</si>
  <si>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</si>
  <si>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</si>
  <si>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</si>
  <si>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</si>
  <si>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</si>
  <si>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</si>
  <si>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</si>
  <si>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</si>
  <si>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</si>
  <si>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</si>
  <si>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</si>
  <si>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</si>
  <si>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</si>
  <si>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</si>
  <si>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</si>
  <si>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</si>
  <si>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</si>
  <si>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</si>
  <si>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</si>
  <si>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</si>
  <si>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</si>
  <si>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</si>
  <si>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</si>
  <si>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</si>
  <si>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</si>
  <si>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</si>
  <si>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</si>
  <si>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</si>
  <si>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</si>
  <si>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</si>
  <si>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</si>
  <si>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</si>
  <si>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</si>
  <si>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</si>
  <si>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</si>
  <si>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</si>
  <si>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</si>
  <si>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</si>
  <si>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</si>
  <si>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</si>
  <si>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</si>
  <si>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</si>
  <si>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</si>
  <si>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</si>
  <si>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</si>
  <si>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</si>
  <si>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</si>
  <si>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</si>
  <si>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</si>
  <si>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</si>
  <si>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</si>
  <si>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</si>
  <si>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</si>
  <si>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</si>
  <si>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</si>
  <si>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</si>
  <si>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</si>
  <si>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</si>
  <si>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</si>
  <si>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</si>
  <si>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</si>
  <si>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</si>
  <si>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</si>
  <si>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</si>
  <si>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</si>
  <si>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</si>
  <si>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</si>
  <si>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</si>
  <si>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</si>
  <si>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</si>
  <si>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</si>
  <si>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</si>
  <si>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</si>
  <si>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</si>
  <si>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</si>
  <si>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</si>
  <si>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</si>
  <si>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</si>
  <si>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</si>
  <si>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</si>
  <si>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</si>
  <si>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</si>
  <si>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</si>
  <si>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</si>
  <si>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</si>
  <si>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</si>
  <si>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</si>
  <si>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</si>
  <si>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</si>
  <si>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</si>
  <si>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</si>
  <si>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</si>
  <si>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</si>
  <si>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</si>
  <si>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</si>
  <si>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</si>
  <si>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</si>
  <si>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</si>
  <si>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</si>
  <si>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</si>
  <si>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</si>
  <si>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</si>
  <si>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</si>
  <si>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</si>
  <si>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</si>
  <si>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</si>
  <si>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</si>
  <si>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</si>
  <si>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</si>
  <si>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</si>
  <si>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</si>
  <si>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</si>
  <si>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</si>
  <si>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</si>
  <si>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</si>
  <si>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</si>
  <si>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</si>
  <si>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</si>
  <si>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</si>
  <si>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</si>
  <si>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</si>
  <si>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</si>
  <si>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</si>
  <si>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</si>
  <si>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</si>
  <si>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</si>
  <si>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</si>
  <si>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</si>
  <si>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</si>
  <si>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</si>
  <si>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</si>
  <si>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</si>
  <si>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</si>
  <si>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</si>
  <si>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</si>
  <si>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</si>
  <si>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</si>
  <si>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</si>
  <si>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</si>
  <si>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</si>
  <si>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</si>
  <si>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</si>
  <si>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</si>
  <si>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</si>
  <si>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</si>
  <si>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</si>
  <si>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</si>
  <si>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</si>
  <si>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</si>
  <si>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</si>
  <si>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</si>
  <si>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</si>
  <si>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</si>
  <si>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</si>
  <si>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</si>
  <si>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</si>
  <si>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</si>
  <si>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</si>
  <si>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</si>
  <si>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</si>
  <si>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</si>
  <si>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</si>
  <si>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</si>
  <si>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</si>
  <si>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</si>
  <si>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</si>
  <si>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</si>
  <si>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</si>
  <si>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</si>
  <si>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</si>
  <si>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</si>
  <si>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</si>
  <si>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</si>
  <si>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</si>
  <si>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</si>
  <si>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</si>
  <si>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</si>
  <si>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</si>
  <si>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</si>
  <si>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</si>
  <si>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</si>
  <si>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</si>
  <si>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</si>
  <si>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</si>
  <si>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</si>
  <si>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</si>
  <si>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</si>
  <si>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</si>
  <si>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</si>
  <si>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</si>
  <si>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</si>
  <si>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</si>
  <si>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</si>
  <si>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</si>
  <si>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</si>
  <si>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</si>
  <si>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</si>
  <si>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</si>
  <si>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</si>
  <si>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</si>
  <si>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</si>
  <si>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</si>
  <si>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</si>
  <si>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</si>
  <si>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</si>
  <si>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</si>
  <si>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</si>
  <si>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</si>
  <si>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</si>
  <si>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</si>
  <si>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</si>
  <si>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</si>
  <si>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</si>
  <si>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</si>
  <si>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</si>
  <si>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</si>
  <si>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</si>
  <si>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</si>
  <si>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</si>
  <si>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</si>
  <si>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</si>
  <si>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</si>
  <si>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</si>
  <si>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</si>
  <si>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</si>
  <si>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</si>
  <si>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</si>
  <si>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</si>
  <si>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</si>
  <si>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</si>
  <si>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</si>
  <si>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</si>
  <si>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</si>
  <si>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</si>
  <si>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</si>
  <si>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</si>
  <si>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</si>
  <si>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</si>
  <si>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</si>
  <si>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</si>
  <si>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</si>
  <si>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</si>
  <si>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</si>
  <si>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</si>
  <si>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</si>
  <si>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</si>
  <si>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</si>
  <si>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</si>
  <si>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</si>
  <si>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</si>
  <si>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</si>
  <si>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</si>
  <si>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</si>
  <si>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</si>
  <si>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</si>
  <si>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</si>
  <si>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</si>
  <si>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</si>
  <si>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</si>
  <si>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</si>
  <si>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</si>
  <si>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</si>
  <si>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</si>
  <si>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</si>
  <si>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</si>
  <si>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</si>
  <si>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</si>
  <si>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</si>
  <si>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</si>
  <si>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</si>
  <si>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</si>
  <si>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</si>
  <si>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</si>
  <si>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</si>
  <si>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</si>
  <si>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</si>
  <si>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</si>
  <si>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</si>
  <si>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</si>
  <si>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</si>
  <si>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</si>
  <si>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</si>
  <si>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</si>
  <si>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</si>
  <si>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</si>
  <si>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</si>
  <si>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</si>
  <si>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</si>
  <si>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</si>
  <si>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</si>
  <si>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</si>
  <si>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</si>
  <si>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</si>
  <si>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</si>
  <si>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</si>
  <si>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</si>
  <si>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</si>
  <si>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</si>
  <si>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</si>
  <si>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</si>
  <si>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</si>
  <si>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</si>
  <si>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</si>
  <si>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</si>
  <si>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</si>
  <si>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</si>
  <si>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</si>
  <si>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</si>
  <si>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</si>
  <si>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</si>
  <si>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</si>
  <si>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</si>
  <si>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</si>
  <si>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</si>
  <si>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</si>
  <si>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</si>
  <si>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</si>
  <si>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</si>
  <si>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</si>
  <si>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</si>
  <si>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</si>
  <si>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</si>
  <si>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</si>
  <si>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</si>
  <si>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</si>
  <si>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</si>
  <si>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</si>
  <si>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</si>
  <si>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</si>
  <si>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</si>
  <si>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</si>
  <si>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</si>
  <si>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</si>
  <si>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</si>
  <si>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</si>
  <si>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</si>
  <si>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</si>
  <si>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</si>
  <si>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</si>
  <si>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</si>
  <si>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</si>
  <si>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</si>
  <si>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</si>
  <si>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</si>
  <si>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</si>
  <si>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</si>
  <si>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</si>
  <si>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</si>
  <si>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</si>
  <si>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</si>
  <si>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</si>
  <si>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</si>
  <si>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</si>
  <si>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</si>
  <si>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</si>
  <si>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</si>
  <si>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</si>
  <si>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м3</t>
  </si>
  <si>
    <t>деревья</t>
  </si>
  <si>
    <t>Ремонт и обслуживание кол.приборов учёта тепловой энергии</t>
  </si>
  <si>
    <t>Обследование спец. организациями</t>
  </si>
  <si>
    <t>31.03.2018 г.</t>
  </si>
  <si>
    <t>01.01.2017 г.</t>
  </si>
  <si>
    <t>31.12.2017 г.</t>
  </si>
  <si>
    <t>Отчет об исполнении управляющей организацией ООО "ГУК "Привокзальная" договора управления за 2017 год по дому № 7  ул. 4-я Пятилетка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</si>
</sst>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BJ123">
            <v>271514.3835912</v>
          </cell>
        </row>
        <row r="124">
          <cell r="BJ124">
            <v>452194.02037200023</v>
          </cell>
        </row>
        <row r="125">
          <cell r="BJ125">
            <v>70727.14704000001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1" t="s">
        <v>326</v>
      </c>
    </row>
    <row r="2" spans="1:22" s="6" customFormat="1" ht="33.75" customHeight="1">
      <c r="A2" s="45" t="s">
        <v>387</v>
      </c>
      <c r="B2" s="45"/>
      <c r="C2" s="45"/>
      <c r="D2" s="45"/>
      <c r="E2" s="1">
        <v>4809.8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4" t="s">
        <v>106</v>
      </c>
      <c r="B8" s="44"/>
      <c r="C8" s="44"/>
      <c r="D8" s="44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81241.49</v>
      </c>
    </row>
    <row r="11" spans="1:4" ht="15">
      <c r="A11" s="7" t="s">
        <v>78</v>
      </c>
      <c r="B11" s="8" t="s">
        <v>79</v>
      </c>
      <c r="C11" s="8" t="s">
        <v>76</v>
      </c>
      <c r="D11" s="8">
        <v>96803.6</v>
      </c>
    </row>
    <row r="12" spans="1:4" ht="30.75">
      <c r="A12" s="7" t="s">
        <v>80</v>
      </c>
      <c r="B12" s="8" t="s">
        <v>81</v>
      </c>
      <c r="C12" s="8" t="s">
        <v>76</v>
      </c>
      <c r="D12" s="40">
        <f>D13+D14+D15</f>
        <v>794435.5510032002</v>
      </c>
    </row>
    <row r="13" spans="1:4" ht="15">
      <c r="A13" s="7" t="s">
        <v>97</v>
      </c>
      <c r="B13" s="10" t="s">
        <v>82</v>
      </c>
      <c r="C13" s="8" t="s">
        <v>76</v>
      </c>
      <c r="D13" s="40">
        <f>'[1]гук(2016)'!$BJ$124</f>
        <v>452194.02037200023</v>
      </c>
    </row>
    <row r="14" spans="1:4" ht="15">
      <c r="A14" s="7" t="s">
        <v>98</v>
      </c>
      <c r="B14" s="10" t="s">
        <v>83</v>
      </c>
      <c r="C14" s="8" t="s">
        <v>76</v>
      </c>
      <c r="D14" s="40">
        <f>'[1]гук(2016)'!$BJ$123</f>
        <v>271514.3835912</v>
      </c>
    </row>
    <row r="15" spans="1:4" ht="15">
      <c r="A15" s="7" t="s">
        <v>99</v>
      </c>
      <c r="B15" s="10" t="s">
        <v>84</v>
      </c>
      <c r="C15" s="8" t="s">
        <v>76</v>
      </c>
      <c r="D15" s="40">
        <f>'[1]гук(2016)'!$BJ$125</f>
        <v>70727.14704000001</v>
      </c>
    </row>
    <row r="16" spans="1:4" ht="15">
      <c r="A16" s="10" t="s">
        <v>85</v>
      </c>
      <c r="B16" s="10" t="s">
        <v>86</v>
      </c>
      <c r="C16" s="10" t="s">
        <v>76</v>
      </c>
      <c r="D16" s="47">
        <f>D12-D25+D23+D260</f>
        <v>639650.8010032002</v>
      </c>
    </row>
    <row r="17" spans="1:4" ht="30.75">
      <c r="A17" s="10" t="s">
        <v>62</v>
      </c>
      <c r="B17" s="10" t="s">
        <v>100</v>
      </c>
      <c r="C17" s="10" t="s">
        <v>76</v>
      </c>
      <c r="D17" s="10">
        <v>724231.32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10">
        <f>D16+D10</f>
        <v>720892.2910032002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314.02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D16-D255+D10</f>
        <v>-33589.481996799805</v>
      </c>
    </row>
    <row r="25" spans="1:5" ht="15">
      <c r="A25" s="10" t="s">
        <v>96</v>
      </c>
      <c r="B25" s="10" t="s">
        <v>104</v>
      </c>
      <c r="C25" s="10" t="s">
        <v>76</v>
      </c>
      <c r="D25" s="11">
        <v>152055.71</v>
      </c>
      <c r="E25" s="1">
        <f>D12-(D16+D10)+D260-D24+D11</f>
        <v>200893.2819967998</v>
      </c>
    </row>
    <row r="26" spans="1:22" s="14" customFormat="1" ht="35.25" customHeight="1">
      <c r="A26" s="46" t="s">
        <v>105</v>
      </c>
      <c r="B26" s="46"/>
      <c r="C26" s="46"/>
      <c r="D26" s="4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112</v>
      </c>
      <c r="B28" s="21" t="s">
        <v>108</v>
      </c>
      <c r="C28" s="21" t="s">
        <v>76</v>
      </c>
      <c r="D28" s="22">
        <f>E28</f>
        <v>51080.08</v>
      </c>
      <c r="E28" s="17">
        <v>51080.08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117</v>
      </c>
      <c r="B32" s="21" t="s">
        <v>111</v>
      </c>
      <c r="C32" s="21" t="s">
        <v>76</v>
      </c>
      <c r="D32" s="25">
        <f>E28/E2</f>
        <v>10.62000083163541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119</v>
      </c>
      <c r="B34" s="9" t="s">
        <v>108</v>
      </c>
      <c r="C34" s="9" t="s">
        <v>76</v>
      </c>
      <c r="D34" s="31">
        <f>E35+E39+E43+E47+E51+E55</f>
        <v>59138.14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120</v>
      </c>
      <c r="B35" s="9" t="s">
        <v>109</v>
      </c>
      <c r="C35" s="9" t="s">
        <v>70</v>
      </c>
      <c r="D35" s="9" t="s">
        <v>14</v>
      </c>
      <c r="E35" s="12">
        <v>3116.75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123</v>
      </c>
      <c r="B38" s="9" t="s">
        <v>111</v>
      </c>
      <c r="C38" s="9" t="s">
        <v>76</v>
      </c>
      <c r="D38" s="32">
        <f>E35/E2</f>
        <v>0.6479999168364589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1489.11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127</v>
      </c>
      <c r="B42" s="9" t="s">
        <v>111</v>
      </c>
      <c r="C42" s="9" t="s">
        <v>76</v>
      </c>
      <c r="D42" s="32">
        <f>E39/E2</f>
        <v>0.3095991517318807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15020.52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131</v>
      </c>
      <c r="B46" s="9" t="s">
        <v>111</v>
      </c>
      <c r="C46" s="9" t="s">
        <v>76</v>
      </c>
      <c r="D46" s="31">
        <f>E43/E2</f>
        <v>3.122899081042871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342</v>
      </c>
      <c r="B47" s="9" t="s">
        <v>109</v>
      </c>
      <c r="C47" s="9" t="s">
        <v>70</v>
      </c>
      <c r="D47" s="9" t="s">
        <v>16</v>
      </c>
      <c r="E47" s="12">
        <v>39511.76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343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344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345</v>
      </c>
      <c r="B50" s="9" t="s">
        <v>111</v>
      </c>
      <c r="C50" s="9" t="s">
        <v>76</v>
      </c>
      <c r="D50" s="32">
        <f>E47/E2</f>
        <v>8.21484469208699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346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347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348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349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350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351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352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353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133</v>
      </c>
      <c r="B60" s="9" t="s">
        <v>108</v>
      </c>
      <c r="C60" s="9" t="s">
        <v>76</v>
      </c>
      <c r="D60" s="31">
        <f>E60</f>
        <v>39519.7</v>
      </c>
      <c r="E60" s="12">
        <v>39519.7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137</v>
      </c>
      <c r="B64" s="9" t="s">
        <v>111</v>
      </c>
      <c r="C64" s="9" t="s">
        <v>76</v>
      </c>
      <c r="D64" s="33">
        <f>E60/E2</f>
        <v>8.216495488377895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">
      <c r="A65" s="26" t="s">
        <v>138</v>
      </c>
      <c r="B65" s="27" t="s">
        <v>107</v>
      </c>
      <c r="C65" s="27" t="s">
        <v>70</v>
      </c>
      <c r="D65" s="27" t="s">
        <v>383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 t="s">
        <v>140</v>
      </c>
      <c r="B67" s="9" t="s">
        <v>109</v>
      </c>
      <c r="C67" s="9" t="s">
        <v>70</v>
      </c>
      <c r="D67" s="9" t="s">
        <v>383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">
      <c r="A72" s="30" t="s">
        <v>145</v>
      </c>
      <c r="B72" s="9" t="s">
        <v>108</v>
      </c>
      <c r="C72" s="9" t="s">
        <v>76</v>
      </c>
      <c r="D72" s="31">
        <f>E72</f>
        <v>70727.15</v>
      </c>
      <c r="E72" s="12">
        <v>70727.15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0.7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 t="s">
        <v>149</v>
      </c>
      <c r="B76" s="9" t="s">
        <v>111</v>
      </c>
      <c r="C76" s="9" t="s">
        <v>76</v>
      </c>
      <c r="D76" s="33">
        <f>E72/E2</f>
        <v>14.704800615410202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0.7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">
      <c r="A78" s="30" t="s">
        <v>152</v>
      </c>
      <c r="B78" s="9" t="s">
        <v>108</v>
      </c>
      <c r="C78" s="9" t="s">
        <v>76</v>
      </c>
      <c r="D78" s="9">
        <f>E79</f>
        <v>25294.23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 t="s">
        <v>153</v>
      </c>
      <c r="B79" s="9" t="s">
        <v>109</v>
      </c>
      <c r="C79" s="9" t="s">
        <v>70</v>
      </c>
      <c r="D79" s="9" t="s">
        <v>57</v>
      </c>
      <c r="E79" s="12">
        <v>25294.23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 t="s">
        <v>156</v>
      </c>
      <c r="B82" s="9" t="s">
        <v>111</v>
      </c>
      <c r="C82" s="9" t="s">
        <v>76</v>
      </c>
      <c r="D82" s="33">
        <f>E79/E2</f>
        <v>5.258894340721028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0.7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v>1478.2</v>
      </c>
      <c r="F83" s="28" t="s">
        <v>339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">
      <c r="A84" s="30" t="s">
        <v>159</v>
      </c>
      <c r="B84" s="9" t="s">
        <v>108</v>
      </c>
      <c r="C84" s="9" t="s">
        <v>76</v>
      </c>
      <c r="D84" s="9">
        <f>E83</f>
        <v>1478.2</v>
      </c>
      <c r="E84" s="12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0.7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 t="s">
        <v>163</v>
      </c>
      <c r="B88" s="9" t="s">
        <v>111</v>
      </c>
      <c r="C88" s="9" t="s">
        <v>76</v>
      </c>
      <c r="D88" s="33">
        <f>E83/F84</f>
        <v>492.73333333333335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">
      <c r="A90" s="30" t="s">
        <v>165</v>
      </c>
      <c r="B90" s="9" t="s">
        <v>108</v>
      </c>
      <c r="C90" s="9" t="s">
        <v>76</v>
      </c>
      <c r="D90" s="9">
        <f>E91+E95</f>
        <v>158064.07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0.75">
      <c r="A91" s="30" t="s">
        <v>166</v>
      </c>
      <c r="B91" s="9" t="s">
        <v>109</v>
      </c>
      <c r="C91" s="9" t="s">
        <v>70</v>
      </c>
      <c r="D91" s="9" t="s">
        <v>6</v>
      </c>
      <c r="E91" s="12">
        <v>48977.81</v>
      </c>
      <c r="F91" s="28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 t="s">
        <v>169</v>
      </c>
      <c r="B94" s="9" t="s">
        <v>111</v>
      </c>
      <c r="C94" s="9" t="s">
        <v>76</v>
      </c>
      <c r="D94" s="33">
        <f>E91/E2</f>
        <v>10.182920287745851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0.75">
      <c r="A95" s="30" t="s">
        <v>170</v>
      </c>
      <c r="B95" s="9" t="s">
        <v>109</v>
      </c>
      <c r="C95" s="9" t="s">
        <v>70</v>
      </c>
      <c r="D95" s="9" t="s">
        <v>5</v>
      </c>
      <c r="E95" s="12">
        <v>109086.26</v>
      </c>
      <c r="F95" s="28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 t="s">
        <v>173</v>
      </c>
      <c r="B98" s="9" t="s">
        <v>111</v>
      </c>
      <c r="C98" s="9" t="s">
        <v>76</v>
      </c>
      <c r="D98" s="33">
        <f>E95/E2</f>
        <v>22.67999916836459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6.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340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">
      <c r="A100" s="30" t="s">
        <v>176</v>
      </c>
      <c r="B100" s="9" t="s">
        <v>108</v>
      </c>
      <c r="C100" s="9" t="s">
        <v>76</v>
      </c>
      <c r="D100" s="9">
        <f>E101+E105</f>
        <v>2149.73</v>
      </c>
      <c r="E100" s="12"/>
      <c r="F100" s="9">
        <v>1096.8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1754.88</v>
      </c>
      <c r="F101" s="43" t="s">
        <v>374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 t="s">
        <v>180</v>
      </c>
      <c r="B104" s="9" t="s">
        <v>111</v>
      </c>
      <c r="C104" s="9" t="s">
        <v>76</v>
      </c>
      <c r="D104" s="33">
        <f>E101/F100</f>
        <v>1.6</v>
      </c>
      <c r="E104" s="12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0.7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394.85</v>
      </c>
      <c r="F105" s="9">
        <f>F100</f>
        <v>1096.8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184</v>
      </c>
      <c r="B108" s="9" t="s">
        <v>111</v>
      </c>
      <c r="C108" s="9" t="s">
        <v>76</v>
      </c>
      <c r="D108" s="33">
        <f>E105/F105</f>
        <v>0.3600018234865062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2.25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149154.69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0.7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v>510.32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190</v>
      </c>
      <c r="B114" s="9" t="s">
        <v>111</v>
      </c>
      <c r="C114" s="9" t="s">
        <v>76</v>
      </c>
      <c r="D114" s="33">
        <f>E111/E2</f>
        <v>0.10610004573994761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0.7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1335.49+8029.96</f>
        <v>9365.45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">
      <c r="A118" s="30" t="s">
        <v>194</v>
      </c>
      <c r="B118" s="9" t="s">
        <v>111</v>
      </c>
      <c r="C118" s="9" t="s">
        <v>76</v>
      </c>
      <c r="D118" s="33">
        <f>E115/E2</f>
        <v>1.9471599650713127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660.39+2735.81</f>
        <v>3396.2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198</v>
      </c>
      <c r="B122" s="9" t="s">
        <v>111</v>
      </c>
      <c r="C122" s="9" t="s">
        <v>76</v>
      </c>
      <c r="D122" s="33">
        <f>E119/E2</f>
        <v>0.7061000457399476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0.7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v>47832.5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202</v>
      </c>
      <c r="B126" s="9" t="s">
        <v>111</v>
      </c>
      <c r="C126" s="9" t="s">
        <v>76</v>
      </c>
      <c r="D126" s="33">
        <f>E123/E2</f>
        <v>9.944800199592498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6.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26173.01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">
      <c r="A130" s="30" t="s">
        <v>206</v>
      </c>
      <c r="B130" s="9" t="s">
        <v>111</v>
      </c>
      <c r="C130" s="9" t="s">
        <v>76</v>
      </c>
      <c r="D130" s="33">
        <f>E127/E2</f>
        <v>5.441600482348538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16382.18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210</v>
      </c>
      <c r="B134" s="9" t="s">
        <v>111</v>
      </c>
      <c r="C134" s="9" t="s">
        <v>76</v>
      </c>
      <c r="D134" s="33">
        <f>E131/E2</f>
        <v>3.4060002494906234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7128.12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214</v>
      </c>
      <c r="B138" s="9" t="s">
        <v>111</v>
      </c>
      <c r="C138" s="9" t="s">
        <v>76</v>
      </c>
      <c r="D138" s="33">
        <f>E135/E2</f>
        <v>1.48199925152813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0.7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3470.75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218</v>
      </c>
      <c r="B142" s="9" t="s">
        <v>111</v>
      </c>
      <c r="C142" s="9" t="s">
        <v>76</v>
      </c>
      <c r="D142" s="33">
        <f>E139/E2</f>
        <v>0.7215996507131274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0.75">
      <c r="A143" s="30" t="s">
        <v>354</v>
      </c>
      <c r="B143" s="9" t="s">
        <v>109</v>
      </c>
      <c r="C143" s="9" t="s">
        <v>70</v>
      </c>
      <c r="D143" s="9" t="s">
        <v>336</v>
      </c>
      <c r="E143" s="12">
        <v>3284.13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355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">
      <c r="A145" s="30" t="s">
        <v>356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357</v>
      </c>
      <c r="B146" s="9" t="s">
        <v>111</v>
      </c>
      <c r="C146" s="9" t="s">
        <v>76</v>
      </c>
      <c r="D146" s="33">
        <f>E143/E2</f>
        <v>0.6827997006112521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0.75">
      <c r="A147" s="30"/>
      <c r="B147" s="9" t="s">
        <v>109</v>
      </c>
      <c r="C147" s="9" t="s">
        <v>70</v>
      </c>
      <c r="D147" s="33" t="s">
        <v>335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">
      <c r="A150" s="30"/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358</v>
      </c>
      <c r="B151" s="9" t="s">
        <v>109</v>
      </c>
      <c r="C151" s="9" t="s">
        <v>70</v>
      </c>
      <c r="D151" s="33" t="s">
        <v>337</v>
      </c>
      <c r="E151" s="12">
        <v>489.69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359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360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361</v>
      </c>
      <c r="B154" s="9" t="s">
        <v>111</v>
      </c>
      <c r="C154" s="9" t="s">
        <v>76</v>
      </c>
      <c r="D154" s="33">
        <f>E151/E2</f>
        <v>0.10181088610753046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 t="s">
        <v>362</v>
      </c>
      <c r="B155" s="9" t="s">
        <v>109</v>
      </c>
      <c r="C155" s="9" t="s">
        <v>70</v>
      </c>
      <c r="D155" s="33" t="s">
        <v>334</v>
      </c>
      <c r="E155" s="12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 t="s">
        <v>363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 t="s">
        <v>364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 t="s">
        <v>365</v>
      </c>
      <c r="B158" s="9" t="s">
        <v>111</v>
      </c>
      <c r="C158" s="9" t="s">
        <v>76</v>
      </c>
      <c r="D158" s="33">
        <f>E155/E2</f>
        <v>0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/>
      <c r="B159" s="9" t="s">
        <v>109</v>
      </c>
      <c r="C159" s="9" t="s">
        <v>70</v>
      </c>
      <c r="D159" s="33" t="s">
        <v>376</v>
      </c>
      <c r="E159" s="12">
        <v>3871.78</v>
      </c>
      <c r="F159" s="35" t="s">
        <v>375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">
      <c r="A162" s="30"/>
      <c r="B162" s="9" t="s">
        <v>111</v>
      </c>
      <c r="C162" s="9" t="s">
        <v>76</v>
      </c>
      <c r="D162" s="33">
        <v>3.64</v>
      </c>
      <c r="E162" s="12" t="s">
        <v>381</v>
      </c>
      <c r="F162" s="35" t="s">
        <v>379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0.75">
      <c r="A163" s="30" t="s">
        <v>366</v>
      </c>
      <c r="B163" s="9" t="s">
        <v>109</v>
      </c>
      <c r="C163" s="9" t="s">
        <v>70</v>
      </c>
      <c r="D163" s="9" t="s">
        <v>331</v>
      </c>
      <c r="E163" s="12">
        <v>27250.56</v>
      </c>
      <c r="F163" s="41">
        <v>0.95303</v>
      </c>
      <c r="G163" s="42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4" customFormat="1" ht="15">
      <c r="A164" s="30" t="s">
        <v>367</v>
      </c>
      <c r="B164" s="9" t="s">
        <v>110</v>
      </c>
      <c r="C164" s="9" t="s">
        <v>70</v>
      </c>
      <c r="D164" s="9" t="s">
        <v>27</v>
      </c>
      <c r="E164" s="12"/>
      <c r="F164" s="35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4" customFormat="1" ht="15">
      <c r="A165" s="30" t="s">
        <v>368</v>
      </c>
      <c r="B165" s="9" t="s">
        <v>67</v>
      </c>
      <c r="C165" s="9" t="s">
        <v>70</v>
      </c>
      <c r="D165" s="9" t="s">
        <v>380</v>
      </c>
      <c r="E165" s="12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4" customFormat="1" ht="15">
      <c r="A166" s="30" t="s">
        <v>369</v>
      </c>
      <c r="B166" s="9" t="s">
        <v>111</v>
      </c>
      <c r="C166" s="9" t="s">
        <v>76</v>
      </c>
      <c r="D166" s="33">
        <f>E163/F163</f>
        <v>28593.601460604597</v>
      </c>
      <c r="E166" s="12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4" customFormat="1" ht="46.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220</v>
      </c>
      <c r="B168" s="9" t="s">
        <v>108</v>
      </c>
      <c r="C168" s="9" t="s">
        <v>76</v>
      </c>
      <c r="D168" s="31">
        <f>E169+E173+E177+E181+E185+E189+E193+E197+E201+E205+E209</f>
        <v>92584.03300000001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0.75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>
      <c r="A172" s="30" t="s">
        <v>224</v>
      </c>
      <c r="B172" s="9" t="s">
        <v>111</v>
      </c>
      <c r="C172" s="9" t="s">
        <v>76</v>
      </c>
      <c r="D172" s="33">
        <f>E169</f>
        <v>2148.426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0.75">
      <c r="A173" s="30"/>
      <c r="B173" s="9" t="s">
        <v>109</v>
      </c>
      <c r="C173" s="9" t="s">
        <v>70</v>
      </c>
      <c r="D173" s="9" t="s">
        <v>382</v>
      </c>
      <c r="E173" s="12">
        <f>5106.627</f>
        <v>5106.627</v>
      </c>
      <c r="F173" s="13">
        <v>3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/>
      <c r="B176" s="9" t="s">
        <v>111</v>
      </c>
      <c r="C176" s="9" t="s">
        <v>76</v>
      </c>
      <c r="D176" s="33">
        <f>E173</f>
        <v>5106.627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0.75">
      <c r="A177" s="30" t="s">
        <v>225</v>
      </c>
      <c r="B177" s="9" t="s">
        <v>109</v>
      </c>
      <c r="C177" s="9" t="s">
        <v>70</v>
      </c>
      <c r="D177" s="9" t="s">
        <v>44</v>
      </c>
      <c r="E177" s="12">
        <v>13374.36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">
      <c r="A178" s="30" t="s">
        <v>226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">
      <c r="A179" s="30" t="s">
        <v>227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">
      <c r="A180" s="30" t="s">
        <v>228</v>
      </c>
      <c r="B180" s="9" t="s">
        <v>111</v>
      </c>
      <c r="C180" s="9" t="s">
        <v>76</v>
      </c>
      <c r="D180" s="33">
        <f>E177/E2</f>
        <v>2.780647843985197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0.75">
      <c r="A181" s="30" t="s">
        <v>229</v>
      </c>
      <c r="B181" s="9" t="s">
        <v>109</v>
      </c>
      <c r="C181" s="9" t="s">
        <v>70</v>
      </c>
      <c r="D181" s="9" t="s">
        <v>45</v>
      </c>
      <c r="E181" s="12">
        <f>5841.26+54.59</f>
        <v>5895.85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230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">
      <c r="A183" s="30" t="s">
        <v>231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232</v>
      </c>
      <c r="B184" s="9" t="s">
        <v>111</v>
      </c>
      <c r="C184" s="9" t="s">
        <v>76</v>
      </c>
      <c r="D184" s="33">
        <f>E181/E2</f>
        <v>1.2257994095388582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0.75">
      <c r="A185" s="30" t="s">
        <v>233</v>
      </c>
      <c r="B185" s="9" t="s">
        <v>109</v>
      </c>
      <c r="C185" s="9" t="s">
        <v>70</v>
      </c>
      <c r="D185" s="9" t="s">
        <v>46</v>
      </c>
      <c r="E185" s="12">
        <f>442.6+29999.5+59.77+3053.79+1198.72</f>
        <v>34754.38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234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">
      <c r="A187" s="30" t="s">
        <v>235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236</v>
      </c>
      <c r="B188" s="9" t="s">
        <v>111</v>
      </c>
      <c r="C188" s="9" t="s">
        <v>76</v>
      </c>
      <c r="D188" s="33">
        <f>E185/E2</f>
        <v>7.225743274148613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0.75">
      <c r="A189" s="30" t="s">
        <v>237</v>
      </c>
      <c r="B189" s="9" t="s">
        <v>109</v>
      </c>
      <c r="C189" s="9" t="s">
        <v>70</v>
      </c>
      <c r="D189" s="9" t="s">
        <v>324</v>
      </c>
      <c r="E189" s="12">
        <f>443.95+769.26+497.11</f>
        <v>1710.3200000000002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238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">
      <c r="A191" s="30" t="s">
        <v>240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241</v>
      </c>
      <c r="B192" s="9" t="s">
        <v>111</v>
      </c>
      <c r="C192" s="9" t="s">
        <v>76</v>
      </c>
      <c r="D192" s="33">
        <f>E189/E2</f>
        <v>0.3555906690506882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0.75">
      <c r="A193" s="30"/>
      <c r="B193" s="9" t="s">
        <v>109</v>
      </c>
      <c r="C193" s="9" t="s">
        <v>70</v>
      </c>
      <c r="D193" s="9" t="s">
        <v>378</v>
      </c>
      <c r="E193" s="12">
        <f>443.95+4021.08</f>
        <v>4465.03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/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">
      <c r="A195" s="30"/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/>
      <c r="B196" s="9" t="s">
        <v>111</v>
      </c>
      <c r="C196" s="9" t="s">
        <v>76</v>
      </c>
      <c r="D196" s="33">
        <f>E193/E2</f>
        <v>0.9283192648342966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0.75">
      <c r="A197" s="30" t="s">
        <v>242</v>
      </c>
      <c r="B197" s="9" t="s">
        <v>109</v>
      </c>
      <c r="C197" s="9" t="s">
        <v>70</v>
      </c>
      <c r="D197" s="9" t="s">
        <v>47</v>
      </c>
      <c r="E197" s="12">
        <f>2141.68+1934.53+386.1</f>
        <v>4462.31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 t="s">
        <v>239</v>
      </c>
      <c r="B198" s="9" t="s">
        <v>110</v>
      </c>
      <c r="C198" s="9" t="s">
        <v>70</v>
      </c>
      <c r="D198" s="9" t="s">
        <v>27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">
      <c r="A199" s="30" t="s">
        <v>243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">
      <c r="A200" s="30" t="s">
        <v>244</v>
      </c>
      <c r="B200" s="9" t="s">
        <v>111</v>
      </c>
      <c r="C200" s="9" t="s">
        <v>76</v>
      </c>
      <c r="D200" s="33">
        <f>E197/E2</f>
        <v>0.9277537527547923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0.75">
      <c r="A201" s="30" t="s">
        <v>245</v>
      </c>
      <c r="B201" s="9" t="s">
        <v>109</v>
      </c>
      <c r="C201" s="9" t="s">
        <v>70</v>
      </c>
      <c r="D201" s="9" t="s">
        <v>48</v>
      </c>
      <c r="E201" s="12">
        <v>272.32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">
      <c r="A202" s="30" t="s">
        <v>246</v>
      </c>
      <c r="B202" s="9" t="s">
        <v>110</v>
      </c>
      <c r="C202" s="9" t="s">
        <v>70</v>
      </c>
      <c r="D202" s="9" t="s">
        <v>27</v>
      </c>
      <c r="E202" s="12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">
      <c r="A203" s="30" t="s">
        <v>247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 t="s">
        <v>248</v>
      </c>
      <c r="B204" s="9" t="s">
        <v>111</v>
      </c>
      <c r="C204" s="9" t="s">
        <v>76</v>
      </c>
      <c r="D204" s="33">
        <f>E201/E2</f>
        <v>0.05661773878331739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0.75">
      <c r="A205" s="30" t="s">
        <v>249</v>
      </c>
      <c r="B205" s="9" t="s">
        <v>109</v>
      </c>
      <c r="C205" s="9" t="s">
        <v>70</v>
      </c>
      <c r="D205" s="9" t="s">
        <v>49</v>
      </c>
      <c r="E205" s="12">
        <f>6300.96+1393.72+3926.91+1491.34+7226.33+55.15</f>
        <v>20394.410000000003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">
      <c r="A206" s="30" t="s">
        <v>250</v>
      </c>
      <c r="B206" s="9" t="s">
        <v>110</v>
      </c>
      <c r="C206" s="9" t="s">
        <v>70</v>
      </c>
      <c r="D206" s="9" t="s">
        <v>27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">
      <c r="A207" s="30" t="s">
        <v>251</v>
      </c>
      <c r="B207" s="9" t="s">
        <v>67</v>
      </c>
      <c r="C207" s="9" t="s">
        <v>70</v>
      </c>
      <c r="D207" s="9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 t="s">
        <v>252</v>
      </c>
      <c r="B208" s="9" t="s">
        <v>111</v>
      </c>
      <c r="C208" s="9" t="s">
        <v>76</v>
      </c>
      <c r="D208" s="33">
        <f>E205/E2</f>
        <v>4.240178385795668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0.75">
      <c r="A209" s="30"/>
      <c r="B209" s="9" t="s">
        <v>109</v>
      </c>
      <c r="C209" s="9" t="s">
        <v>70</v>
      </c>
      <c r="D209" s="33" t="s">
        <v>377</v>
      </c>
      <c r="E209" s="12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">
      <c r="A210" s="30"/>
      <c r="B210" s="9" t="s">
        <v>110</v>
      </c>
      <c r="C210" s="9" t="s">
        <v>70</v>
      </c>
      <c r="D210" s="33" t="s">
        <v>27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">
      <c r="A211" s="30"/>
      <c r="B211" s="9" t="s">
        <v>67</v>
      </c>
      <c r="C211" s="9" t="s">
        <v>70</v>
      </c>
      <c r="D211" s="33" t="s">
        <v>12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/>
      <c r="B212" s="9" t="s">
        <v>111</v>
      </c>
      <c r="C212" s="9" t="s">
        <v>76</v>
      </c>
      <c r="D212" s="33">
        <f>E209/E2</f>
        <v>0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6.5">
      <c r="A213" s="26" t="s">
        <v>287</v>
      </c>
      <c r="B213" s="27" t="s">
        <v>107</v>
      </c>
      <c r="C213" s="27" t="s">
        <v>70</v>
      </c>
      <c r="D213" s="27" t="s">
        <v>50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7.25">
      <c r="A214" s="30" t="s">
        <v>253</v>
      </c>
      <c r="B214" s="9" t="s">
        <v>108</v>
      </c>
      <c r="C214" s="9" t="s">
        <v>76</v>
      </c>
      <c r="D214" s="9">
        <f>E215+E219+E223+E227+E231+E235+E239+E243+E247+E251</f>
        <v>105291.75</v>
      </c>
      <c r="E214" s="12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0.75">
      <c r="A215" s="30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4" customFormat="1" ht="15">
      <c r="A216" s="30" t="s">
        <v>283</v>
      </c>
      <c r="B216" s="9" t="s">
        <v>110</v>
      </c>
      <c r="C216" s="9" t="s">
        <v>70</v>
      </c>
      <c r="D216" s="9" t="s">
        <v>27</v>
      </c>
      <c r="E216" s="12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4" customFormat="1" ht="15">
      <c r="A217" s="30" t="s">
        <v>255</v>
      </c>
      <c r="B217" s="9" t="s">
        <v>67</v>
      </c>
      <c r="C217" s="9" t="s">
        <v>70</v>
      </c>
      <c r="D217" s="9" t="s">
        <v>12</v>
      </c>
      <c r="E217" s="12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4" customFormat="1" ht="15">
      <c r="A218" s="30" t="s">
        <v>256</v>
      </c>
      <c r="B218" s="9" t="s">
        <v>111</v>
      </c>
      <c r="C218" s="9" t="s">
        <v>76</v>
      </c>
      <c r="D218" s="9">
        <v>0</v>
      </c>
      <c r="E218" s="12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4" customFormat="1" ht="30.75">
      <c r="A219" s="30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258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">
      <c r="A221" s="30" t="s">
        <v>259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260</v>
      </c>
      <c r="B222" s="9" t="s">
        <v>111</v>
      </c>
      <c r="C222" s="9" t="s">
        <v>76</v>
      </c>
      <c r="D222" s="33">
        <f>E219/E2</f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0.75">
      <c r="A223" s="30" t="s">
        <v>261</v>
      </c>
      <c r="B223" s="9" t="s">
        <v>109</v>
      </c>
      <c r="C223" s="9" t="s">
        <v>70</v>
      </c>
      <c r="D223" s="9" t="s">
        <v>52</v>
      </c>
      <c r="E223" s="12">
        <v>177.7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262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">
      <c r="A225" s="30" t="s">
        <v>263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264</v>
      </c>
      <c r="B226" s="9" t="s">
        <v>111</v>
      </c>
      <c r="C226" s="9" t="s">
        <v>76</v>
      </c>
      <c r="D226" s="39">
        <f>E223/E2</f>
        <v>0.036945403135265495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0.75">
      <c r="A227" s="30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266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">
      <c r="A229" s="30" t="s">
        <v>267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 t="s">
        <v>268</v>
      </c>
      <c r="B230" s="9" t="s">
        <v>111</v>
      </c>
      <c r="C230" s="9" t="s">
        <v>76</v>
      </c>
      <c r="D230" s="9"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0.75">
      <c r="A231" s="30" t="s">
        <v>269</v>
      </c>
      <c r="B231" s="9" t="s">
        <v>109</v>
      </c>
      <c r="C231" s="9" t="s">
        <v>70</v>
      </c>
      <c r="D231" s="9" t="s">
        <v>338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 t="s">
        <v>270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">
      <c r="A233" s="30" t="s">
        <v>271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272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0.75">
      <c r="A235" s="30" t="s">
        <v>273</v>
      </c>
      <c r="B235" s="9" t="s">
        <v>109</v>
      </c>
      <c r="C235" s="9" t="s">
        <v>70</v>
      </c>
      <c r="D235" s="9" t="s">
        <v>1</v>
      </c>
      <c r="E235" s="12">
        <v>101415.31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274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">
      <c r="A237" s="30" t="s">
        <v>275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276</v>
      </c>
      <c r="B238" s="9" t="s">
        <v>111</v>
      </c>
      <c r="C238" s="9" t="s">
        <v>76</v>
      </c>
      <c r="D238" s="33">
        <f>E235/E2</f>
        <v>21.085140754293317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0.75">
      <c r="A239" s="30" t="s">
        <v>277</v>
      </c>
      <c r="B239" s="9" t="s">
        <v>109</v>
      </c>
      <c r="C239" s="9" t="s">
        <v>70</v>
      </c>
      <c r="D239" s="9" t="s">
        <v>0</v>
      </c>
      <c r="E239" s="12">
        <f>2119+837.91</f>
        <v>2956.91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278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">
      <c r="A241" s="30" t="s">
        <v>279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280</v>
      </c>
      <c r="B242" s="9" t="s">
        <v>111</v>
      </c>
      <c r="C242" s="9" t="s">
        <v>76</v>
      </c>
      <c r="D242" s="33">
        <f>E239/E2</f>
        <v>0.6147677658114682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0.75">
      <c r="A243" s="30" t="s">
        <v>282</v>
      </c>
      <c r="B243" s="9" t="s">
        <v>109</v>
      </c>
      <c r="C243" s="9" t="s">
        <v>70</v>
      </c>
      <c r="D243" s="9" t="s">
        <v>54</v>
      </c>
      <c r="E243" s="12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">
      <c r="A244" s="30" t="s">
        <v>284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">
      <c r="A245" s="30" t="s">
        <v>285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">
      <c r="A246" s="30" t="s">
        <v>286</v>
      </c>
      <c r="B246" s="9" t="s">
        <v>111</v>
      </c>
      <c r="C246" s="9" t="s">
        <v>76</v>
      </c>
      <c r="D246" s="33">
        <f>E243/E2</f>
        <v>0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0.75">
      <c r="A247" s="30" t="s">
        <v>289</v>
      </c>
      <c r="B247" s="9" t="s">
        <v>109</v>
      </c>
      <c r="C247" s="9" t="s">
        <v>70</v>
      </c>
      <c r="D247" s="9" t="s">
        <v>55</v>
      </c>
      <c r="E247" s="12">
        <v>741.83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">
      <c r="A248" s="30" t="s">
        <v>290</v>
      </c>
      <c r="B248" s="9" t="s">
        <v>110</v>
      </c>
      <c r="C248" s="9" t="s">
        <v>70</v>
      </c>
      <c r="D248" s="9" t="s">
        <v>27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">
      <c r="A249" s="30" t="s">
        <v>291</v>
      </c>
      <c r="B249" s="9" t="s">
        <v>67</v>
      </c>
      <c r="C249" s="9" t="s">
        <v>70</v>
      </c>
      <c r="D249" s="9" t="s">
        <v>12</v>
      </c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">
      <c r="A250" s="30" t="s">
        <v>292</v>
      </c>
      <c r="B250" s="9" t="s">
        <v>111</v>
      </c>
      <c r="C250" s="9" t="s">
        <v>76</v>
      </c>
      <c r="D250" s="33">
        <f>E247/E2</f>
        <v>0.15423302424217222</v>
      </c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0.75">
      <c r="A251" s="30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8" t="s">
        <v>333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</row>
    <row r="252" spans="1:22" s="14" customFormat="1" ht="15">
      <c r="A252" s="30" t="s">
        <v>371</v>
      </c>
      <c r="B252" s="9" t="s">
        <v>110</v>
      </c>
      <c r="C252" s="9" t="s">
        <v>70</v>
      </c>
      <c r="D252" s="9" t="s">
        <v>27</v>
      </c>
      <c r="E252" s="12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</row>
    <row r="253" spans="1:22" s="14" customFormat="1" ht="15">
      <c r="A253" s="30" t="s">
        <v>372</v>
      </c>
      <c r="B253" s="9" t="s">
        <v>67</v>
      </c>
      <c r="C253" s="9" t="s">
        <v>70</v>
      </c>
      <c r="D253" s="9" t="s">
        <v>325</v>
      </c>
      <c r="E253" s="12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</row>
    <row r="254" spans="1:22" s="14" customFormat="1" ht="15">
      <c r="A254" s="30" t="s">
        <v>373</v>
      </c>
      <c r="B254" s="9" t="s">
        <v>111</v>
      </c>
      <c r="C254" s="9" t="s">
        <v>76</v>
      </c>
      <c r="D254" s="33">
        <f>E251/E2</f>
        <v>0</v>
      </c>
      <c r="E254" s="12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</row>
    <row r="255" spans="1:22" s="14" customFormat="1" ht="15">
      <c r="A255" s="30"/>
      <c r="B255" s="27" t="s">
        <v>281</v>
      </c>
      <c r="C255" s="9" t="s">
        <v>76</v>
      </c>
      <c r="D255" s="37">
        <f>SUM(D90,D28,D34,D60,D66,D72,D78,D84,D100,D110,D168,D214)</f>
        <v>754481.773</v>
      </c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">
      <c r="A256" s="44" t="s">
        <v>293</v>
      </c>
      <c r="B256" s="44"/>
      <c r="C256" s="44"/>
      <c r="D256" s="44"/>
    </row>
    <row r="257" spans="1:4" ht="1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1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">
      <c r="A260" s="7" t="s">
        <v>301</v>
      </c>
      <c r="B260" s="8" t="s">
        <v>302</v>
      </c>
      <c r="C260" s="8" t="s">
        <v>76</v>
      </c>
      <c r="D260" s="8">
        <v>-3043.06</v>
      </c>
    </row>
    <row r="261" spans="1:4" ht="15">
      <c r="A261" s="44" t="s">
        <v>303</v>
      </c>
      <c r="B261" s="44"/>
      <c r="C261" s="44"/>
      <c r="D261" s="44"/>
    </row>
    <row r="262" spans="1:4" ht="1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">
      <c r="A268" s="44" t="s">
        <v>311</v>
      </c>
      <c r="B268" s="44"/>
      <c r="C268" s="44"/>
      <c r="D268" s="44"/>
    </row>
    <row r="269" spans="1:4" ht="1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">
      <c r="A273" s="44" t="s">
        <v>317</v>
      </c>
      <c r="B273" s="44"/>
      <c r="C273" s="44"/>
      <c r="D273" s="44"/>
    </row>
    <row r="274" spans="1:4" ht="1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0.7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2018-03-30T22:50:25Z</dcterms:modified>
  <cp:category/>
  <cp:version/>
  <cp:contentType/>
  <cp:contentStatus/>
</cp:coreProperties>
</file>