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форме'!$A$1:$D$320</definedName>
  </definedNames>
  <calcPr fullCalcOnLoad="1"/>
</workbook>
</file>

<file path=xl/sharedStrings.xml><?xml version="1.0" encoding="utf-8"?>
<sst xmlns="http://schemas.openxmlformats.org/spreadsheetml/2006/main" count="1098" uniqueCount="399">
  <si>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</si>
  <si>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</si>
  <si>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</si>
  <si>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</si>
  <si>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</si>
  <si>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</si>
  <si>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</si>
  <si>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</si>
  <si>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</si>
  <si>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</si>
  <si>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</si>
  <si>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</si>
  <si>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</si>
  <si>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</si>
  <si>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</si>
  <si>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</si>
  <si>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</si>
  <si>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</si>
  <si>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</si>
  <si>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</si>
  <si>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</si>
  <si>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Работы по содержанию и ремонту мусоропроводов в многоквартирном доме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</si>
  <si>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</si>
  <si>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</si>
  <si>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</si>
  <si>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</si>
  <si>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</si>
  <si>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</si>
  <si>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</si>
  <si>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</si>
  <si>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</si>
  <si>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</si>
  <si>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</si>
  <si>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</si>
  <si>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</si>
  <si>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</si>
  <si>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</si>
  <si>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</si>
  <si>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</si>
  <si>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</si>
  <si>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</si>
  <si>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</si>
  <si>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</si>
  <si>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</si>
  <si>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</si>
  <si>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</si>
  <si>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</si>
  <si>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</si>
  <si>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</si>
  <si>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</si>
  <si>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</si>
  <si>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</si>
  <si>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</si>
  <si>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</si>
  <si>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</si>
  <si>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</si>
  <si>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</si>
  <si>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</si>
  <si>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</si>
  <si>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</si>
  <si>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</si>
  <si>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</si>
  <si>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</si>
  <si>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</si>
  <si>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</si>
  <si>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</si>
  <si>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</si>
  <si>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</si>
  <si>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</si>
  <si>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</si>
  <si>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</si>
  <si>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</si>
  <si>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</si>
  <si>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</si>
  <si>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</si>
  <si>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</si>
  <si>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</si>
  <si>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</si>
  <si>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</si>
  <si>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</si>
  <si>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</si>
  <si>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</si>
  <si>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</si>
  <si>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</si>
  <si>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</si>
  <si>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</si>
  <si>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</si>
  <si>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</si>
  <si>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</si>
  <si>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</si>
  <si>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</si>
  <si>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</si>
  <si>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</si>
  <si>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</si>
  <si>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</si>
  <si>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</si>
  <si>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</si>
  <si>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</si>
  <si>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</si>
  <si>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</si>
  <si>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</si>
  <si>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</si>
  <si>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</si>
  <si>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</si>
  <si>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</si>
  <si>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</si>
  <si>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</si>
  <si>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</si>
  <si>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</si>
  <si>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</si>
  <si>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</si>
  <si>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</si>
  <si>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</si>
  <si>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</si>
  <si>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</si>
  <si>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</si>
  <si>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</si>
  <si>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</si>
  <si>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</si>
  <si>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</si>
  <si>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</si>
  <si>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</si>
  <si>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</si>
  <si>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</si>
  <si>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</si>
  <si>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</si>
  <si>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</si>
  <si>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</si>
  <si>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</si>
  <si>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</si>
  <si>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</si>
  <si>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</si>
  <si>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</si>
  <si>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</si>
  <si>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</si>
  <si>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</si>
  <si>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</si>
  <si>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</si>
  <si>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</si>
  <si>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</si>
  <si>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</si>
  <si>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</si>
  <si>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</si>
  <si>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</si>
  <si>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</si>
  <si>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</si>
  <si>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</si>
  <si>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</si>
  <si>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</si>
  <si>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</si>
  <si>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</si>
  <si>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</si>
  <si>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</si>
  <si>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</si>
  <si>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</si>
  <si>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</si>
  <si>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</si>
  <si>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</si>
  <si>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</si>
  <si>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</si>
  <si>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</si>
  <si>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</si>
  <si>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</si>
  <si>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</si>
  <si>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</si>
  <si>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</si>
  <si>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</si>
  <si>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</si>
  <si>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</si>
  <si>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</si>
  <si>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</si>
  <si>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</si>
  <si>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</si>
  <si>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</si>
  <si>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</si>
  <si>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</si>
  <si>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</si>
  <si>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</si>
  <si>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</si>
  <si>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</si>
  <si>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</si>
  <si>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</si>
  <si>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</si>
  <si>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</si>
  <si>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</si>
  <si>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</si>
  <si>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</si>
  <si>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</si>
  <si>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</si>
  <si>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</si>
  <si>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</si>
  <si>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</si>
  <si>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</si>
  <si>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</si>
  <si>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</si>
  <si>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</si>
  <si>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</si>
  <si>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</si>
  <si>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</si>
  <si>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</si>
  <si>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</si>
  <si>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</si>
  <si>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</si>
  <si>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</si>
  <si>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</si>
  <si>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</si>
  <si>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</si>
  <si>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</si>
  <si>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</si>
  <si>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</si>
  <si>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</si>
  <si>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</si>
  <si>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</si>
  <si>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</si>
  <si>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</si>
  <si>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</si>
  <si>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</si>
  <si>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</si>
  <si>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</si>
  <si>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</si>
  <si>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</si>
  <si>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</si>
  <si>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</si>
  <si>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</si>
  <si>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</si>
  <si>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</si>
  <si>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</si>
  <si>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</si>
  <si>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</si>
  <si>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</si>
  <si>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</si>
  <si>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</si>
  <si>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</si>
  <si>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</si>
  <si>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</si>
  <si>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</si>
  <si>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</si>
  <si>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</si>
  <si>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</si>
  <si>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</si>
  <si>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</si>
  <si>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</si>
  <si>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</si>
  <si>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</si>
  <si>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</si>
  <si>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</si>
  <si>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</si>
  <si>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</si>
  <si>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</si>
  <si>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</si>
  <si>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</si>
  <si>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</si>
  <si>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</si>
  <si>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</si>
  <si>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</si>
  <si>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</si>
  <si>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</si>
  <si>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</si>
  <si>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</si>
  <si>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</si>
  <si>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</si>
  <si>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</si>
  <si>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</si>
  <si>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</si>
  <si>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</si>
  <si>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</si>
  <si>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</si>
  <si>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</si>
  <si>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</si>
  <si>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</si>
  <si>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</si>
  <si>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</si>
  <si>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</si>
  <si>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</si>
  <si>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</si>
  <si>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</si>
  <si>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</si>
  <si>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</si>
  <si>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</si>
  <si>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</si>
  <si>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</si>
  <si>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</si>
  <si>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</si>
  <si>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</si>
  <si>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</si>
  <si>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</si>
  <si>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</si>
  <si>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</si>
  <si>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</si>
  <si>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</si>
  <si>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</si>
  <si>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</si>
  <si>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</si>
  <si>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</si>
  <si>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</si>
  <si>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</si>
  <si>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</si>
  <si>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</si>
  <si>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</si>
  <si>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</si>
  <si>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</si>
  <si>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</si>
  <si>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</si>
  <si>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</si>
  <si>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</si>
  <si>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</si>
  <si>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</si>
  <si>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</si>
  <si>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</si>
  <si>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</si>
  <si>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</si>
  <si>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</si>
  <si>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</si>
  <si>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</si>
  <si>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</si>
  <si>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</si>
  <si>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</si>
  <si>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</si>
  <si>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</si>
  <si>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</si>
  <si>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</si>
  <si>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</si>
  <si>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</si>
  <si>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</si>
  <si>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</si>
  <si>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</si>
  <si>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</si>
  <si>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</si>
  <si>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</si>
  <si>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</si>
  <si>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</si>
  <si>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</si>
  <si>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</si>
  <si>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</si>
  <si>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</si>
  <si>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</si>
  <si>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</si>
  <si>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</si>
  <si>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</si>
  <si>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</si>
  <si>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</si>
  <si>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</si>
  <si>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</si>
  <si>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</si>
  <si>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</si>
  <si>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</si>
  <si>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</si>
  <si>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</si>
  <si>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</si>
  <si>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</si>
  <si>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</si>
  <si>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</si>
  <si>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</si>
  <si>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</si>
  <si>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</si>
  <si>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</si>
  <si>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</si>
  <si>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</si>
  <si>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</si>
  <si>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</si>
  <si>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</si>
  <si>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</si>
  <si>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</si>
  <si>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</si>
  <si>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</si>
  <si>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</si>
  <si>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</si>
  <si>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</si>
  <si>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</si>
  <si>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</si>
  <si>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</si>
  <si>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</si>
  <si>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</si>
  <si>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</si>
  <si>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</si>
  <si>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</si>
  <si>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</si>
  <si>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</si>
  <si>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</si>
  <si>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</si>
  <si>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</si>
  <si>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ЖЭК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</si>
  <si>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</si>
  <si>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</si>
  <si>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</si>
  <si>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</si>
  <si>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</si>
  <si>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</si>
  <si>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</si>
  <si>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</si>
  <si>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</si>
  <si>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</si>
  <si>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мусоропроводных карманов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</si>
  <si>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</si>
  <si>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</si>
  <si>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2017 год по дому № 15  ул. Ленина                        в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</si>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</sst>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FH123">
            <v>348592.74934031995</v>
          </cell>
        </row>
        <row r="124">
          <cell r="FH124">
            <v>467127.7045792803</v>
          </cell>
        </row>
        <row r="125">
          <cell r="FH125">
            <v>57955.440048000004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0"/>
  <sheetViews>
    <sheetView tabSelected="1" view="pageBreakPreview" zoomScale="60" zoomScaleNormal="90" zoomScalePageLayoutView="0" workbookViewId="0" topLeftCell="A182">
      <selection activeCell="J217" sqref="J217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9.57421875" style="3" customWidth="1"/>
    <col min="5" max="5" width="18.7109375" style="1" hidden="1" customWidth="1"/>
    <col min="6" max="6" width="17.8515625" style="3" hidden="1" customWidth="1"/>
    <col min="7" max="7" width="8.7109375" style="3" hidden="1" customWidth="1"/>
    <col min="8" max="22" width="9.140625" style="3" customWidth="1"/>
    <col min="23" max="16384" width="9.140625" style="4" customWidth="1"/>
  </cols>
  <sheetData>
    <row r="1" ht="15.75">
      <c r="E1" s="1" t="s">
        <v>327</v>
      </c>
    </row>
    <row r="2" spans="1:22" s="6" customFormat="1" ht="33.75" customHeight="1">
      <c r="A2" s="43" t="s">
        <v>395</v>
      </c>
      <c r="B2" s="43"/>
      <c r="C2" s="43"/>
      <c r="D2" s="43"/>
      <c r="E2" s="1">
        <v>3941.26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66</v>
      </c>
      <c r="B4" s="8" t="s">
        <v>67</v>
      </c>
      <c r="C4" s="8" t="s">
        <v>68</v>
      </c>
      <c r="D4" s="8" t="s">
        <v>69</v>
      </c>
    </row>
    <row r="5" spans="1:4" ht="15.75">
      <c r="A5" s="7" t="s">
        <v>72</v>
      </c>
      <c r="B5" s="8" t="s">
        <v>70</v>
      </c>
      <c r="C5" s="8" t="s">
        <v>71</v>
      </c>
      <c r="D5" s="9" t="s">
        <v>396</v>
      </c>
    </row>
    <row r="6" spans="1:4" ht="15.75">
      <c r="A6" s="7" t="s">
        <v>73</v>
      </c>
      <c r="B6" s="8" t="s">
        <v>74</v>
      </c>
      <c r="C6" s="8" t="s">
        <v>71</v>
      </c>
      <c r="D6" s="9" t="s">
        <v>397</v>
      </c>
    </row>
    <row r="7" spans="1:4" ht="15.75">
      <c r="A7" s="7" t="s">
        <v>60</v>
      </c>
      <c r="B7" s="8" t="s">
        <v>75</v>
      </c>
      <c r="C7" s="8" t="s">
        <v>71</v>
      </c>
      <c r="D7" s="9" t="s">
        <v>398</v>
      </c>
    </row>
    <row r="8" spans="1:4" ht="42.75" customHeight="1">
      <c r="A8" s="42" t="s">
        <v>107</v>
      </c>
      <c r="B8" s="42"/>
      <c r="C8" s="42"/>
      <c r="D8" s="42"/>
    </row>
    <row r="9" spans="1:4" ht="15.75">
      <c r="A9" s="7" t="s">
        <v>61</v>
      </c>
      <c r="B9" s="8" t="s">
        <v>76</v>
      </c>
      <c r="C9" s="8" t="s">
        <v>77</v>
      </c>
      <c r="D9" s="8">
        <v>0</v>
      </c>
    </row>
    <row r="10" spans="1:4" ht="31.5">
      <c r="A10" s="7" t="s">
        <v>62</v>
      </c>
      <c r="B10" s="8" t="s">
        <v>78</v>
      </c>
      <c r="C10" s="8" t="s">
        <v>77</v>
      </c>
      <c r="D10" s="8">
        <v>-211790.22</v>
      </c>
    </row>
    <row r="11" spans="1:4" ht="15.75">
      <c r="A11" s="7" t="s">
        <v>79</v>
      </c>
      <c r="B11" s="8" t="s">
        <v>80</v>
      </c>
      <c r="C11" s="8" t="s">
        <v>77</v>
      </c>
      <c r="D11" s="8">
        <v>157543.99</v>
      </c>
    </row>
    <row r="12" spans="1:4" ht="31.5">
      <c r="A12" s="7" t="s">
        <v>81</v>
      </c>
      <c r="B12" s="8" t="s">
        <v>82</v>
      </c>
      <c r="C12" s="8" t="s">
        <v>77</v>
      </c>
      <c r="D12" s="11">
        <f>D13+D14+D15</f>
        <v>873675.8939676002</v>
      </c>
    </row>
    <row r="13" spans="1:4" ht="15.75">
      <c r="A13" s="7" t="s">
        <v>98</v>
      </c>
      <c r="B13" s="10" t="s">
        <v>83</v>
      </c>
      <c r="C13" s="8" t="s">
        <v>77</v>
      </c>
      <c r="D13" s="11">
        <f>'[1]гук(2016)'!$FH$124</f>
        <v>467127.7045792803</v>
      </c>
    </row>
    <row r="14" spans="1:4" ht="15.75">
      <c r="A14" s="7" t="s">
        <v>99</v>
      </c>
      <c r="B14" s="10" t="s">
        <v>84</v>
      </c>
      <c r="C14" s="8" t="s">
        <v>77</v>
      </c>
      <c r="D14" s="11">
        <f>'[1]гук(2016)'!$FH$123</f>
        <v>348592.74934031995</v>
      </c>
    </row>
    <row r="15" spans="1:4" ht="17.25" customHeight="1">
      <c r="A15" s="7" t="s">
        <v>100</v>
      </c>
      <c r="B15" s="10" t="s">
        <v>85</v>
      </c>
      <c r="C15" s="8" t="s">
        <v>77</v>
      </c>
      <c r="D15" s="11">
        <f>'[1]гук(2016)'!$FH$125</f>
        <v>57955.440048000004</v>
      </c>
    </row>
    <row r="16" spans="1:4" ht="15.75">
      <c r="A16" s="10" t="s">
        <v>86</v>
      </c>
      <c r="B16" s="10" t="s">
        <v>87</v>
      </c>
      <c r="C16" s="10" t="s">
        <v>77</v>
      </c>
      <c r="D16" s="10">
        <f>D17</f>
        <v>835101.81</v>
      </c>
    </row>
    <row r="17" spans="1:4" ht="31.5">
      <c r="A17" s="10" t="s">
        <v>63</v>
      </c>
      <c r="B17" s="10" t="s">
        <v>101</v>
      </c>
      <c r="C17" s="10" t="s">
        <v>77</v>
      </c>
      <c r="D17" s="10">
        <v>835101.81</v>
      </c>
    </row>
    <row r="18" spans="1:4" ht="31.5">
      <c r="A18" s="10" t="s">
        <v>88</v>
      </c>
      <c r="B18" s="10" t="s">
        <v>102</v>
      </c>
      <c r="C18" s="10" t="s">
        <v>77</v>
      </c>
      <c r="D18" s="10">
        <v>0</v>
      </c>
    </row>
    <row r="19" spans="1:4" ht="15.75">
      <c r="A19" s="10" t="s">
        <v>64</v>
      </c>
      <c r="B19" s="10" t="s">
        <v>89</v>
      </c>
      <c r="C19" s="10" t="s">
        <v>77</v>
      </c>
      <c r="D19" s="10">
        <v>0</v>
      </c>
    </row>
    <row r="20" spans="1:4" ht="15.75">
      <c r="A20" s="10" t="s">
        <v>65</v>
      </c>
      <c r="B20" s="10" t="s">
        <v>90</v>
      </c>
      <c r="C20" s="10" t="s">
        <v>77</v>
      </c>
      <c r="D20" s="10">
        <v>0</v>
      </c>
    </row>
    <row r="21" spans="1:4" ht="15.75">
      <c r="A21" s="10" t="s">
        <v>91</v>
      </c>
      <c r="B21" s="10" t="s">
        <v>92</v>
      </c>
      <c r="C21" s="10" t="s">
        <v>77</v>
      </c>
      <c r="D21" s="10">
        <v>0</v>
      </c>
    </row>
    <row r="22" spans="1:4" ht="15.75">
      <c r="A22" s="10" t="s">
        <v>93</v>
      </c>
      <c r="B22" s="10" t="s">
        <v>94</v>
      </c>
      <c r="C22" s="10" t="s">
        <v>77</v>
      </c>
      <c r="D22" s="10">
        <f>D16+D10</f>
        <v>623311.5900000001</v>
      </c>
    </row>
    <row r="23" spans="1:4" ht="15.75">
      <c r="A23" s="10" t="s">
        <v>95</v>
      </c>
      <c r="B23" s="10" t="s">
        <v>103</v>
      </c>
      <c r="C23" s="10" t="s">
        <v>77</v>
      </c>
      <c r="D23" s="10">
        <v>1894.62</v>
      </c>
    </row>
    <row r="24" spans="1:4" ht="15.75">
      <c r="A24" s="10" t="s">
        <v>96</v>
      </c>
      <c r="B24" s="10" t="s">
        <v>104</v>
      </c>
      <c r="C24" s="10" t="s">
        <v>77</v>
      </c>
      <c r="D24" s="12">
        <f>D16-D299+D10</f>
        <v>-645013.5830000001</v>
      </c>
    </row>
    <row r="25" spans="1:5" ht="15.75">
      <c r="A25" s="10" t="s">
        <v>97</v>
      </c>
      <c r="B25" s="10" t="s">
        <v>105</v>
      </c>
      <c r="C25" s="10" t="s">
        <v>77</v>
      </c>
      <c r="D25" s="12">
        <v>178117.69</v>
      </c>
      <c r="E25" s="1">
        <f>D12-(D16+D10)+D304-D24+D11</f>
        <v>1049874.2169676002</v>
      </c>
    </row>
    <row r="26" spans="1:22" s="15" customFormat="1" ht="35.25" customHeight="1">
      <c r="A26" s="44" t="s">
        <v>106</v>
      </c>
      <c r="B26" s="44"/>
      <c r="C26" s="44"/>
      <c r="D26" s="44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117</v>
      </c>
      <c r="B27" s="17" t="s">
        <v>108</v>
      </c>
      <c r="C27" s="17" t="s">
        <v>71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113</v>
      </c>
      <c r="B28" s="22" t="s">
        <v>109</v>
      </c>
      <c r="C28" s="22" t="s">
        <v>77</v>
      </c>
      <c r="D28" s="23">
        <f>E28</f>
        <v>41856.18</v>
      </c>
      <c r="E28" s="18">
        <v>41856.18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114</v>
      </c>
      <c r="B29" s="22" t="s">
        <v>110</v>
      </c>
      <c r="C29" s="22" t="s">
        <v>71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115</v>
      </c>
      <c r="B30" s="22" t="s">
        <v>111</v>
      </c>
      <c r="C30" s="22" t="s">
        <v>71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116</v>
      </c>
      <c r="B31" s="22" t="s">
        <v>68</v>
      </c>
      <c r="C31" s="22" t="s">
        <v>71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118</v>
      </c>
      <c r="B32" s="22" t="s">
        <v>112</v>
      </c>
      <c r="C32" s="22" t="s">
        <v>77</v>
      </c>
      <c r="D32" s="26">
        <f>E28/E2</f>
        <v>10.61999969552884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119</v>
      </c>
      <c r="B33" s="28" t="s">
        <v>108</v>
      </c>
      <c r="C33" s="28" t="s">
        <v>71</v>
      </c>
      <c r="D33" s="28" t="s">
        <v>13</v>
      </c>
      <c r="E33" s="13" t="s">
        <v>329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120</v>
      </c>
      <c r="B34" s="9" t="s">
        <v>109</v>
      </c>
      <c r="C34" s="9" t="s">
        <v>77</v>
      </c>
      <c r="D34" s="32">
        <f>E35+E39+E43+E47+E51+E55</f>
        <v>370171.65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121</v>
      </c>
      <c r="B35" s="9" t="s">
        <v>110</v>
      </c>
      <c r="C35" s="9" t="s">
        <v>71</v>
      </c>
      <c r="D35" s="9" t="s">
        <v>14</v>
      </c>
      <c r="E35" s="13">
        <v>1513.05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122</v>
      </c>
      <c r="B36" s="9" t="s">
        <v>111</v>
      </c>
      <c r="C36" s="9" t="s">
        <v>71</v>
      </c>
      <c r="D36" s="9" t="s">
        <v>22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123</v>
      </c>
      <c r="B37" s="9" t="s">
        <v>68</v>
      </c>
      <c r="C37" s="9" t="s">
        <v>71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124</v>
      </c>
      <c r="B38" s="9" t="s">
        <v>112</v>
      </c>
      <c r="C38" s="9" t="s">
        <v>77</v>
      </c>
      <c r="D38" s="33">
        <f>E35/E2</f>
        <v>0.3839000725656262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125</v>
      </c>
      <c r="B39" s="9" t="s">
        <v>110</v>
      </c>
      <c r="C39" s="9" t="s">
        <v>71</v>
      </c>
      <c r="D39" s="9" t="s">
        <v>328</v>
      </c>
      <c r="E39" s="13">
        <v>1811.4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126</v>
      </c>
      <c r="B40" s="9" t="s">
        <v>111</v>
      </c>
      <c r="C40" s="9" t="s">
        <v>71</v>
      </c>
      <c r="D40" s="9" t="s">
        <v>39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127</v>
      </c>
      <c r="B41" s="9" t="s">
        <v>68</v>
      </c>
      <c r="C41" s="9" t="s">
        <v>71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128</v>
      </c>
      <c r="B42" s="9" t="s">
        <v>112</v>
      </c>
      <c r="C42" s="9" t="s">
        <v>77</v>
      </c>
      <c r="D42" s="33">
        <f>E39/E2</f>
        <v>0.4595992144644099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129</v>
      </c>
      <c r="B43" s="9" t="s">
        <v>110</v>
      </c>
      <c r="C43" s="9" t="s">
        <v>71</v>
      </c>
      <c r="D43" s="9" t="s">
        <v>15</v>
      </c>
      <c r="E43" s="13">
        <v>333893.65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130</v>
      </c>
      <c r="B44" s="9" t="s">
        <v>111</v>
      </c>
      <c r="C44" s="9" t="s">
        <v>71</v>
      </c>
      <c r="D44" s="9" t="s">
        <v>35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131</v>
      </c>
      <c r="B45" s="9" t="s">
        <v>68</v>
      </c>
      <c r="C45" s="9" t="s">
        <v>71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132</v>
      </c>
      <c r="B46" s="9" t="s">
        <v>112</v>
      </c>
      <c r="C46" s="9" t="s">
        <v>77</v>
      </c>
      <c r="D46" s="32">
        <f>E43/E2</f>
        <v>84.71748882337121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343</v>
      </c>
      <c r="B47" s="9" t="s">
        <v>110</v>
      </c>
      <c r="C47" s="9" t="s">
        <v>71</v>
      </c>
      <c r="D47" s="9" t="s">
        <v>16</v>
      </c>
      <c r="E47" s="13">
        <v>32953.55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344</v>
      </c>
      <c r="B48" s="9" t="s">
        <v>111</v>
      </c>
      <c r="C48" s="9" t="s">
        <v>71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345</v>
      </c>
      <c r="B49" s="9" t="s">
        <v>68</v>
      </c>
      <c r="C49" s="9" t="s">
        <v>71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346</v>
      </c>
      <c r="B50" s="9" t="s">
        <v>112</v>
      </c>
      <c r="C50" s="9" t="s">
        <v>77</v>
      </c>
      <c r="D50" s="33">
        <f>E47/E2</f>
        <v>8.361171300548556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31.5">
      <c r="A51" s="31" t="s">
        <v>347</v>
      </c>
      <c r="B51" s="9" t="s">
        <v>110</v>
      </c>
      <c r="C51" s="9" t="s">
        <v>71</v>
      </c>
      <c r="D51" s="33" t="s">
        <v>331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348</v>
      </c>
      <c r="B52" s="9" t="s">
        <v>111</v>
      </c>
      <c r="C52" s="9" t="s">
        <v>71</v>
      </c>
      <c r="D52" s="33" t="s">
        <v>151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349</v>
      </c>
      <c r="B53" s="9" t="s">
        <v>68</v>
      </c>
      <c r="C53" s="9" t="s">
        <v>71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350</v>
      </c>
      <c r="B54" s="9" t="s">
        <v>112</v>
      </c>
      <c r="C54" s="9" t="s">
        <v>77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351</v>
      </c>
      <c r="B55" s="9" t="s">
        <v>110</v>
      </c>
      <c r="C55" s="9" t="s">
        <v>71</v>
      </c>
      <c r="D55" s="33" t="s">
        <v>330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352</v>
      </c>
      <c r="B56" s="9" t="s">
        <v>111</v>
      </c>
      <c r="C56" s="9" t="s">
        <v>71</v>
      </c>
      <c r="D56" s="33" t="s">
        <v>151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353</v>
      </c>
      <c r="B57" s="9" t="s">
        <v>68</v>
      </c>
      <c r="C57" s="9" t="s">
        <v>71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354</v>
      </c>
      <c r="B58" s="9" t="s">
        <v>112</v>
      </c>
      <c r="C58" s="9" t="s">
        <v>77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133</v>
      </c>
      <c r="B59" s="28" t="s">
        <v>108</v>
      </c>
      <c r="C59" s="28" t="s">
        <v>71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134</v>
      </c>
      <c r="B60" s="9" t="s">
        <v>109</v>
      </c>
      <c r="C60" s="9" t="s">
        <v>77</v>
      </c>
      <c r="D60" s="32">
        <f>E60</f>
        <v>31998.62</v>
      </c>
      <c r="E60" s="13">
        <v>31998.62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135</v>
      </c>
      <c r="B61" s="9" t="s">
        <v>110</v>
      </c>
      <c r="C61" s="9" t="s">
        <v>71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136</v>
      </c>
      <c r="B62" s="9" t="s">
        <v>111</v>
      </c>
      <c r="C62" s="9" t="s">
        <v>71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137</v>
      </c>
      <c r="B63" s="9" t="s">
        <v>68</v>
      </c>
      <c r="C63" s="9" t="s">
        <v>71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138</v>
      </c>
      <c r="B64" s="9" t="s">
        <v>112</v>
      </c>
      <c r="C64" s="9" t="s">
        <v>77</v>
      </c>
      <c r="D64" s="34">
        <f>E60/E2</f>
        <v>8.118880764019627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15" customFormat="1" ht="31.5">
      <c r="A65" s="31"/>
      <c r="B65" s="28" t="s">
        <v>108</v>
      </c>
      <c r="C65" s="28" t="s">
        <v>71</v>
      </c>
      <c r="D65" s="28" t="s">
        <v>21</v>
      </c>
      <c r="E65" s="13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s="15" customFormat="1" ht="15.75">
      <c r="A66" s="31"/>
      <c r="B66" s="9" t="s">
        <v>109</v>
      </c>
      <c r="C66" s="9" t="s">
        <v>77</v>
      </c>
      <c r="D66" s="32">
        <f>E67+E71+E75+E79+E83</f>
        <v>37788.799999999996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/>
      <c r="B67" s="9" t="s">
        <v>110</v>
      </c>
      <c r="C67" s="9" t="s">
        <v>71</v>
      </c>
      <c r="D67" s="9" t="s">
        <v>382</v>
      </c>
      <c r="E67" s="13">
        <v>27431.17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/>
      <c r="B68" s="9" t="s">
        <v>111</v>
      </c>
      <c r="C68" s="9" t="s">
        <v>71</v>
      </c>
      <c r="D68" s="9" t="s">
        <v>17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/>
      <c r="B69" s="9" t="s">
        <v>68</v>
      </c>
      <c r="C69" s="9" t="s">
        <v>71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/>
      <c r="B70" s="9" t="s">
        <v>112</v>
      </c>
      <c r="C70" s="9" t="s">
        <v>77</v>
      </c>
      <c r="D70" s="34">
        <f>E67/E2</f>
        <v>6.960000101490386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15" customFormat="1" ht="31.5">
      <c r="A71" s="31"/>
      <c r="B71" s="9" t="s">
        <v>110</v>
      </c>
      <c r="C71" s="9" t="s">
        <v>71</v>
      </c>
      <c r="D71" s="9" t="s">
        <v>383</v>
      </c>
      <c r="E71" s="13">
        <v>4303.86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s="15" customFormat="1" ht="15.75">
      <c r="A72" s="31"/>
      <c r="B72" s="9" t="s">
        <v>111</v>
      </c>
      <c r="C72" s="9" t="s">
        <v>71</v>
      </c>
      <c r="D72" s="9" t="s">
        <v>22</v>
      </c>
      <c r="E72" s="13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15.75">
      <c r="A73" s="31"/>
      <c r="B73" s="9" t="s">
        <v>68</v>
      </c>
      <c r="C73" s="9" t="s">
        <v>71</v>
      </c>
      <c r="D73" s="9" t="s">
        <v>12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/>
      <c r="B74" s="9" t="s">
        <v>112</v>
      </c>
      <c r="C74" s="9" t="s">
        <v>77</v>
      </c>
      <c r="D74" s="34">
        <f>E71/E2</f>
        <v>1.0920010352019403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31.5">
      <c r="A75" s="31"/>
      <c r="B75" s="9" t="s">
        <v>110</v>
      </c>
      <c r="C75" s="9" t="s">
        <v>71</v>
      </c>
      <c r="D75" s="9" t="s">
        <v>384</v>
      </c>
      <c r="E75" s="13">
        <v>1135.08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/>
      <c r="B76" s="9" t="s">
        <v>111</v>
      </c>
      <c r="C76" s="9" t="s">
        <v>71</v>
      </c>
      <c r="D76" s="9" t="s">
        <v>22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15" customFormat="1" ht="15.75">
      <c r="A77" s="31"/>
      <c r="B77" s="9" t="s">
        <v>68</v>
      </c>
      <c r="C77" s="9" t="s">
        <v>71</v>
      </c>
      <c r="D77" s="9" t="s">
        <v>12</v>
      </c>
      <c r="E77" s="13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s="15" customFormat="1" ht="15.75">
      <c r="A78" s="31"/>
      <c r="B78" s="9" t="s">
        <v>112</v>
      </c>
      <c r="C78" s="9" t="s">
        <v>77</v>
      </c>
      <c r="D78" s="34">
        <f>E75/E2</f>
        <v>0.2879992692692184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/>
      <c r="B79" s="9" t="s">
        <v>110</v>
      </c>
      <c r="C79" s="9" t="s">
        <v>71</v>
      </c>
      <c r="D79" s="9" t="s">
        <v>385</v>
      </c>
      <c r="E79" s="13">
        <v>1560.74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/>
      <c r="B80" s="9" t="s">
        <v>111</v>
      </c>
      <c r="C80" s="9" t="s">
        <v>71</v>
      </c>
      <c r="D80" s="9" t="s">
        <v>22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/>
      <c r="B81" s="9" t="s">
        <v>68</v>
      </c>
      <c r="C81" s="9" t="s">
        <v>71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/>
      <c r="B82" s="9" t="s">
        <v>112</v>
      </c>
      <c r="C82" s="9" t="s">
        <v>77</v>
      </c>
      <c r="D82" s="34">
        <f>E79/E2</f>
        <v>0.3960002638750044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15" customFormat="1" ht="31.5">
      <c r="A83" s="31"/>
      <c r="B83" s="9" t="s">
        <v>110</v>
      </c>
      <c r="C83" s="9" t="s">
        <v>71</v>
      </c>
      <c r="D83" s="9" t="s">
        <v>386</v>
      </c>
      <c r="E83" s="13">
        <v>3357.95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s="15" customFormat="1" ht="15.75">
      <c r="A84" s="31"/>
      <c r="B84" s="9" t="s">
        <v>111</v>
      </c>
      <c r="C84" s="9" t="s">
        <v>71</v>
      </c>
      <c r="D84" s="9" t="s">
        <v>17</v>
      </c>
      <c r="E84" s="13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15.75">
      <c r="A85" s="31"/>
      <c r="B85" s="9" t="s">
        <v>68</v>
      </c>
      <c r="C85" s="9" t="s">
        <v>71</v>
      </c>
      <c r="D85" s="9" t="s">
        <v>12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/>
      <c r="B86" s="9" t="s">
        <v>112</v>
      </c>
      <c r="C86" s="9" t="s">
        <v>77</v>
      </c>
      <c r="D86" s="34">
        <f>E83/E2</f>
        <v>0.8519991068846002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31.5">
      <c r="A87" s="31"/>
      <c r="B87" s="9" t="s">
        <v>110</v>
      </c>
      <c r="C87" s="9" t="s">
        <v>71</v>
      </c>
      <c r="D87" s="9" t="s">
        <v>392</v>
      </c>
      <c r="E87" s="13">
        <v>0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/>
      <c r="B88" s="9" t="s">
        <v>111</v>
      </c>
      <c r="C88" s="9" t="s">
        <v>71</v>
      </c>
      <c r="D88" s="9" t="s">
        <v>28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15" customFormat="1" ht="15.75">
      <c r="A89" s="31"/>
      <c r="B89" s="9" t="s">
        <v>68</v>
      </c>
      <c r="C89" s="9" t="s">
        <v>71</v>
      </c>
      <c r="D89" s="9" t="s">
        <v>12</v>
      </c>
      <c r="E89" s="13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s="15" customFormat="1" ht="15.75">
      <c r="A90" s="31"/>
      <c r="B90" s="9" t="s">
        <v>112</v>
      </c>
      <c r="C90" s="9" t="s">
        <v>77</v>
      </c>
      <c r="D90" s="9">
        <f>E87/E2</f>
        <v>0</v>
      </c>
      <c r="E90" s="13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/>
      <c r="B91" s="28" t="s">
        <v>108</v>
      </c>
      <c r="C91" s="28" t="s">
        <v>71</v>
      </c>
      <c r="D91" s="28" t="s">
        <v>387</v>
      </c>
      <c r="E91" s="13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/>
      <c r="B92" s="9" t="s">
        <v>109</v>
      </c>
      <c r="C92" s="9" t="s">
        <v>77</v>
      </c>
      <c r="D92" s="32">
        <f>E93+E97+E101+E95+E105</f>
        <v>94601.02999999998</v>
      </c>
      <c r="E92" s="13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31.5">
      <c r="A93" s="31"/>
      <c r="B93" s="9" t="s">
        <v>110</v>
      </c>
      <c r="C93" s="9" t="s">
        <v>71</v>
      </c>
      <c r="D93" s="9" t="s">
        <v>388</v>
      </c>
      <c r="E93" s="13">
        <v>84191.87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/>
      <c r="B94" s="9" t="s">
        <v>111</v>
      </c>
      <c r="C94" s="9" t="s">
        <v>71</v>
      </c>
      <c r="D94" s="9" t="s">
        <v>11</v>
      </c>
      <c r="E94" s="13"/>
      <c r="F94" s="13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15.75">
      <c r="A95" s="31"/>
      <c r="B95" s="9" t="s">
        <v>68</v>
      </c>
      <c r="C95" s="9" t="s">
        <v>71</v>
      </c>
      <c r="D95" s="9" t="s">
        <v>23</v>
      </c>
      <c r="E95" s="13">
        <v>6622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/>
      <c r="B96" s="9" t="s">
        <v>112</v>
      </c>
      <c r="C96" s="9" t="s">
        <v>77</v>
      </c>
      <c r="D96" s="32">
        <f>E93/11+E95/2</f>
        <v>10964.806363636362</v>
      </c>
      <c r="E96" s="13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31.5">
      <c r="A97" s="31"/>
      <c r="B97" s="9" t="s">
        <v>110</v>
      </c>
      <c r="C97" s="9" t="s">
        <v>71</v>
      </c>
      <c r="D97" s="9" t="s">
        <v>389</v>
      </c>
      <c r="E97" s="13">
        <v>567.54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/>
      <c r="B98" s="9" t="s">
        <v>111</v>
      </c>
      <c r="C98" s="9" t="s">
        <v>71</v>
      </c>
      <c r="D98" s="9" t="s">
        <v>22</v>
      </c>
      <c r="E98" s="13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15" customFormat="1" ht="15.75">
      <c r="A99" s="31"/>
      <c r="B99" s="9" t="s">
        <v>68</v>
      </c>
      <c r="C99" s="9" t="s">
        <v>71</v>
      </c>
      <c r="D99" s="9" t="s">
        <v>12</v>
      </c>
      <c r="E99" s="13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s="15" customFormat="1" ht="15.75">
      <c r="A100" s="31"/>
      <c r="B100" s="9" t="s">
        <v>112</v>
      </c>
      <c r="C100" s="9" t="s">
        <v>77</v>
      </c>
      <c r="D100" s="34">
        <f>E97/E2</f>
        <v>0.1439996346346092</v>
      </c>
      <c r="E100" s="13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/>
      <c r="B101" s="9" t="s">
        <v>110</v>
      </c>
      <c r="C101" s="9" t="s">
        <v>71</v>
      </c>
      <c r="D101" s="9" t="s">
        <v>390</v>
      </c>
      <c r="E101" s="13">
        <v>2053.09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/>
      <c r="B102" s="9" t="s">
        <v>111</v>
      </c>
      <c r="C102" s="9" t="s">
        <v>71</v>
      </c>
      <c r="D102" s="9" t="s">
        <v>17</v>
      </c>
      <c r="E102" s="13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/>
      <c r="B103" s="9" t="s">
        <v>68</v>
      </c>
      <c r="C103" s="9" t="s">
        <v>71</v>
      </c>
      <c r="D103" s="9" t="s">
        <v>12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15.75">
      <c r="A104" s="31"/>
      <c r="B104" s="9" t="s">
        <v>112</v>
      </c>
      <c r="C104" s="9" t="s">
        <v>77</v>
      </c>
      <c r="D104" s="34">
        <f>E101/E2</f>
        <v>0.5209222431405185</v>
      </c>
      <c r="E104" s="13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/>
      <c r="B105" s="9" t="s">
        <v>110</v>
      </c>
      <c r="C105" s="9" t="s">
        <v>71</v>
      </c>
      <c r="D105" s="9" t="s">
        <v>391</v>
      </c>
      <c r="E105" s="13">
        <v>1166.53</v>
      </c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/>
      <c r="B106" s="9" t="s">
        <v>111</v>
      </c>
      <c r="C106" s="9" t="s">
        <v>71</v>
      </c>
      <c r="D106" s="9" t="s">
        <v>17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/>
      <c r="B107" s="9" t="s">
        <v>68</v>
      </c>
      <c r="C107" s="9" t="s">
        <v>71</v>
      </c>
      <c r="D107" s="9" t="s">
        <v>12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/>
      <c r="B108" s="9" t="s">
        <v>112</v>
      </c>
      <c r="C108" s="9" t="s">
        <v>77</v>
      </c>
      <c r="D108" s="34">
        <f>E105/E2</f>
        <v>0.29597895089387655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15.75">
      <c r="A109" s="27" t="s">
        <v>139</v>
      </c>
      <c r="B109" s="28" t="s">
        <v>108</v>
      </c>
      <c r="C109" s="28" t="s">
        <v>71</v>
      </c>
      <c r="D109" s="28" t="s">
        <v>394</v>
      </c>
      <c r="E109" s="13">
        <v>0</v>
      </c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140</v>
      </c>
      <c r="B110" s="9" t="s">
        <v>109</v>
      </c>
      <c r="C110" s="9" t="s">
        <v>77</v>
      </c>
      <c r="D110" s="9">
        <v>0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141</v>
      </c>
      <c r="B111" s="9" t="s">
        <v>110</v>
      </c>
      <c r="C111" s="9" t="s">
        <v>71</v>
      </c>
      <c r="D111" s="9" t="s">
        <v>394</v>
      </c>
      <c r="E111" s="13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142</v>
      </c>
      <c r="B112" s="9" t="s">
        <v>111</v>
      </c>
      <c r="C112" s="9" t="s">
        <v>71</v>
      </c>
      <c r="D112" s="9" t="s">
        <v>28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143</v>
      </c>
      <c r="B113" s="9" t="s">
        <v>68</v>
      </c>
      <c r="C113" s="9" t="s">
        <v>71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144</v>
      </c>
      <c r="B114" s="9" t="s">
        <v>112</v>
      </c>
      <c r="C114" s="9" t="s">
        <v>77</v>
      </c>
      <c r="D114" s="9">
        <v>0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30" customFormat="1" ht="15.75">
      <c r="A115" s="27" t="s">
        <v>145</v>
      </c>
      <c r="B115" s="28" t="s">
        <v>108</v>
      </c>
      <c r="C115" s="28" t="s">
        <v>71</v>
      </c>
      <c r="D115" s="28" t="s">
        <v>24</v>
      </c>
      <c r="E115" s="13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</row>
    <row r="116" spans="1:22" s="15" customFormat="1" ht="15.75">
      <c r="A116" s="31" t="s">
        <v>146</v>
      </c>
      <c r="B116" s="9" t="s">
        <v>109</v>
      </c>
      <c r="C116" s="9" t="s">
        <v>77</v>
      </c>
      <c r="D116" s="32">
        <f>E116</f>
        <v>57955.44</v>
      </c>
      <c r="E116" s="13">
        <v>57955.44</v>
      </c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31.5">
      <c r="A117" s="31" t="s">
        <v>147</v>
      </c>
      <c r="B117" s="9" t="s">
        <v>110</v>
      </c>
      <c r="C117" s="9" t="s">
        <v>71</v>
      </c>
      <c r="D117" s="9" t="s">
        <v>7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148</v>
      </c>
      <c r="B118" s="9" t="s">
        <v>111</v>
      </c>
      <c r="C118" s="9" t="s">
        <v>71</v>
      </c>
      <c r="D118" s="9" t="s">
        <v>20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15.75">
      <c r="A119" s="31" t="s">
        <v>149</v>
      </c>
      <c r="B119" s="9" t="s">
        <v>68</v>
      </c>
      <c r="C119" s="9" t="s">
        <v>71</v>
      </c>
      <c r="D119" s="9" t="s">
        <v>12</v>
      </c>
      <c r="E119" s="13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150</v>
      </c>
      <c r="B120" s="9" t="s">
        <v>112</v>
      </c>
      <c r="C120" s="9" t="s">
        <v>77</v>
      </c>
      <c r="D120" s="34">
        <f>E116/E2</f>
        <v>14.704799987821154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30" customFormat="1" ht="31.5">
      <c r="A121" s="27" t="s">
        <v>152</v>
      </c>
      <c r="B121" s="28" t="s">
        <v>108</v>
      </c>
      <c r="C121" s="28" t="s">
        <v>71</v>
      </c>
      <c r="D121" s="28" t="s">
        <v>58</v>
      </c>
      <c r="E121" s="13"/>
      <c r="F121" s="35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</row>
    <row r="122" spans="1:22" s="15" customFormat="1" ht="15.75">
      <c r="A122" s="31" t="s">
        <v>153</v>
      </c>
      <c r="B122" s="9" t="s">
        <v>109</v>
      </c>
      <c r="C122" s="9" t="s">
        <v>77</v>
      </c>
      <c r="D122" s="9">
        <f>E123</f>
        <v>6886.3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154</v>
      </c>
      <c r="B123" s="9" t="s">
        <v>110</v>
      </c>
      <c r="C123" s="9" t="s">
        <v>71</v>
      </c>
      <c r="D123" s="9" t="s">
        <v>58</v>
      </c>
      <c r="E123" s="13">
        <v>6886.3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155</v>
      </c>
      <c r="B124" s="9" t="s">
        <v>111</v>
      </c>
      <c r="C124" s="9" t="s">
        <v>71</v>
      </c>
      <c r="D124" s="9" t="s">
        <v>151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156</v>
      </c>
      <c r="B125" s="9" t="s">
        <v>68</v>
      </c>
      <c r="C125" s="9" t="s">
        <v>71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157</v>
      </c>
      <c r="B126" s="9" t="s">
        <v>112</v>
      </c>
      <c r="C126" s="9" t="s">
        <v>77</v>
      </c>
      <c r="D126" s="34">
        <f>E123/E2</f>
        <v>1.7472331183428649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30" customFormat="1" ht="31.5">
      <c r="A127" s="27" t="s">
        <v>159</v>
      </c>
      <c r="B127" s="28" t="s">
        <v>108</v>
      </c>
      <c r="C127" s="28" t="s">
        <v>71</v>
      </c>
      <c r="D127" s="28" t="s">
        <v>59</v>
      </c>
      <c r="E127" s="13">
        <v>1303.36</v>
      </c>
      <c r="F127" s="29" t="s">
        <v>340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</row>
    <row r="128" spans="1:22" s="15" customFormat="1" ht="15.75">
      <c r="A128" s="31" t="s">
        <v>160</v>
      </c>
      <c r="B128" s="9" t="s">
        <v>109</v>
      </c>
      <c r="C128" s="9" t="s">
        <v>77</v>
      </c>
      <c r="D128" s="9">
        <f>E127</f>
        <v>1303.36</v>
      </c>
      <c r="E128" s="13"/>
      <c r="F128" s="14">
        <v>3</v>
      </c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31.5">
      <c r="A129" s="31" t="s">
        <v>161</v>
      </c>
      <c r="B129" s="9" t="s">
        <v>110</v>
      </c>
      <c r="C129" s="9" t="s">
        <v>71</v>
      </c>
      <c r="D129" s="9" t="s">
        <v>59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162</v>
      </c>
      <c r="B130" s="9" t="s">
        <v>111</v>
      </c>
      <c r="C130" s="9" t="s">
        <v>71</v>
      </c>
      <c r="D130" s="9" t="s">
        <v>158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15.75">
      <c r="A131" s="31" t="s">
        <v>163</v>
      </c>
      <c r="B131" s="9" t="s">
        <v>68</v>
      </c>
      <c r="C131" s="9" t="s">
        <v>71</v>
      </c>
      <c r="D131" s="9" t="s">
        <v>23</v>
      </c>
      <c r="E131" s="13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164</v>
      </c>
      <c r="B132" s="9" t="s">
        <v>112</v>
      </c>
      <c r="C132" s="9" t="s">
        <v>77</v>
      </c>
      <c r="D132" s="34">
        <f>E127/F128</f>
        <v>434.4533333333333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30" customFormat="1" ht="15.75">
      <c r="A133" s="27" t="s">
        <v>165</v>
      </c>
      <c r="B133" s="28" t="s">
        <v>108</v>
      </c>
      <c r="C133" s="28" t="s">
        <v>71</v>
      </c>
      <c r="D133" s="28" t="s">
        <v>25</v>
      </c>
      <c r="E133" s="13"/>
      <c r="F133" s="29" t="s">
        <v>342</v>
      </c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</row>
    <row r="134" spans="1:22" s="15" customFormat="1" ht="15.75">
      <c r="A134" s="31" t="s">
        <v>166</v>
      </c>
      <c r="B134" s="9" t="s">
        <v>109</v>
      </c>
      <c r="C134" s="9" t="s">
        <v>77</v>
      </c>
      <c r="D134" s="9">
        <f>E135+E139</f>
        <v>128432.68</v>
      </c>
      <c r="E134" s="13"/>
      <c r="F134" s="29" t="s">
        <v>342</v>
      </c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167</v>
      </c>
      <c r="B135" s="9" t="s">
        <v>110</v>
      </c>
      <c r="C135" s="9" t="s">
        <v>71</v>
      </c>
      <c r="D135" s="9" t="s">
        <v>6</v>
      </c>
      <c r="E135" s="13">
        <v>40133.54</v>
      </c>
      <c r="F135" s="29" t="s">
        <v>342</v>
      </c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168</v>
      </c>
      <c r="B136" s="9" t="s">
        <v>111</v>
      </c>
      <c r="C136" s="9" t="s">
        <v>71</v>
      </c>
      <c r="D136" s="9" t="s">
        <v>26</v>
      </c>
      <c r="E136" s="13"/>
      <c r="F136" s="29" t="s">
        <v>342</v>
      </c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169</v>
      </c>
      <c r="B137" s="9" t="s">
        <v>68</v>
      </c>
      <c r="C137" s="9" t="s">
        <v>71</v>
      </c>
      <c r="D137" s="9" t="s">
        <v>12</v>
      </c>
      <c r="E137" s="13"/>
      <c r="F137" s="29" t="s">
        <v>342</v>
      </c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170</v>
      </c>
      <c r="B138" s="9" t="s">
        <v>112</v>
      </c>
      <c r="C138" s="9" t="s">
        <v>77</v>
      </c>
      <c r="D138" s="34">
        <f>E135/E2</f>
        <v>10.18292119778954</v>
      </c>
      <c r="E138" s="13"/>
      <c r="F138" s="29" t="s">
        <v>342</v>
      </c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171</v>
      </c>
      <c r="B139" s="9" t="s">
        <v>110</v>
      </c>
      <c r="C139" s="9" t="s">
        <v>71</v>
      </c>
      <c r="D139" s="9" t="s">
        <v>5</v>
      </c>
      <c r="E139" s="13">
        <v>88299.14</v>
      </c>
      <c r="F139" s="29" t="s">
        <v>342</v>
      </c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172</v>
      </c>
      <c r="B140" s="9" t="s">
        <v>111</v>
      </c>
      <c r="C140" s="9" t="s">
        <v>71</v>
      </c>
      <c r="D140" s="9" t="s">
        <v>20</v>
      </c>
      <c r="E140" s="13"/>
      <c r="F140" s="29" t="s">
        <v>342</v>
      </c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173</v>
      </c>
      <c r="B141" s="9" t="s">
        <v>68</v>
      </c>
      <c r="C141" s="9" t="s">
        <v>71</v>
      </c>
      <c r="D141" s="9" t="s">
        <v>12</v>
      </c>
      <c r="E141" s="13"/>
      <c r="F141" s="29" t="s">
        <v>342</v>
      </c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174</v>
      </c>
      <c r="B142" s="9" t="s">
        <v>112</v>
      </c>
      <c r="C142" s="9" t="s">
        <v>77</v>
      </c>
      <c r="D142" s="34">
        <f>E139/E2</f>
        <v>22.403784576505988</v>
      </c>
      <c r="E142" s="13"/>
      <c r="F142" s="29" t="s">
        <v>342</v>
      </c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30" customFormat="1" ht="31.5">
      <c r="A143" s="27" t="s">
        <v>176</v>
      </c>
      <c r="B143" s="28" t="s">
        <v>108</v>
      </c>
      <c r="C143" s="28" t="s">
        <v>71</v>
      </c>
      <c r="D143" s="28" t="s">
        <v>27</v>
      </c>
      <c r="E143" s="13"/>
      <c r="F143" s="9" t="s">
        <v>341</v>
      </c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</row>
    <row r="144" spans="1:22" s="15" customFormat="1" ht="15.75">
      <c r="A144" s="31" t="s">
        <v>177</v>
      </c>
      <c r="B144" s="9" t="s">
        <v>109</v>
      </c>
      <c r="C144" s="9" t="s">
        <v>77</v>
      </c>
      <c r="D144" s="9">
        <f>E145+E149</f>
        <v>785.4399999999999</v>
      </c>
      <c r="E144" s="13"/>
      <c r="F144" s="9">
        <v>399.1</v>
      </c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31.5">
      <c r="A145" s="31" t="s">
        <v>178</v>
      </c>
      <c r="B145" s="9" t="s">
        <v>110</v>
      </c>
      <c r="C145" s="9" t="s">
        <v>71</v>
      </c>
      <c r="D145" s="9" t="s">
        <v>9</v>
      </c>
      <c r="E145" s="13">
        <v>638.56</v>
      </c>
      <c r="F145" s="41" t="s">
        <v>375</v>
      </c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179</v>
      </c>
      <c r="B146" s="9" t="s">
        <v>111</v>
      </c>
      <c r="C146" s="9" t="s">
        <v>71</v>
      </c>
      <c r="D146" s="9" t="s">
        <v>28</v>
      </c>
      <c r="E146" s="13"/>
      <c r="F146" s="41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15.75">
      <c r="A147" s="31" t="s">
        <v>180</v>
      </c>
      <c r="B147" s="9" t="s">
        <v>68</v>
      </c>
      <c r="C147" s="9" t="s">
        <v>71</v>
      </c>
      <c r="D147" s="9" t="s">
        <v>175</v>
      </c>
      <c r="E147" s="13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31.5">
      <c r="A148" s="31" t="s">
        <v>181</v>
      </c>
      <c r="B148" s="9" t="s">
        <v>112</v>
      </c>
      <c r="C148" s="9" t="s">
        <v>77</v>
      </c>
      <c r="D148" s="34">
        <f>E145/F144</f>
        <v>1.5999999999999999</v>
      </c>
      <c r="E148" s="13"/>
      <c r="F148" s="9" t="s">
        <v>341</v>
      </c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31.5">
      <c r="A149" s="31" t="s">
        <v>182</v>
      </c>
      <c r="B149" s="9" t="s">
        <v>110</v>
      </c>
      <c r="C149" s="9" t="s">
        <v>71</v>
      </c>
      <c r="D149" s="9" t="s">
        <v>8</v>
      </c>
      <c r="E149" s="13">
        <v>146.88</v>
      </c>
      <c r="F149" s="9">
        <f>F144</f>
        <v>399.1</v>
      </c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 t="s">
        <v>183</v>
      </c>
      <c r="B150" s="9" t="s">
        <v>111</v>
      </c>
      <c r="C150" s="9" t="s">
        <v>71</v>
      </c>
      <c r="D150" s="9" t="s">
        <v>29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15.75">
      <c r="A151" s="31" t="s">
        <v>184</v>
      </c>
      <c r="B151" s="9" t="s">
        <v>68</v>
      </c>
      <c r="C151" s="9" t="s">
        <v>71</v>
      </c>
      <c r="D151" s="9" t="s">
        <v>175</v>
      </c>
      <c r="E151" s="13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185</v>
      </c>
      <c r="B152" s="9" t="s">
        <v>112</v>
      </c>
      <c r="C152" s="9" t="s">
        <v>77</v>
      </c>
      <c r="D152" s="34">
        <f>E149/F149</f>
        <v>0.36802806314206965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30" customFormat="1" ht="63">
      <c r="A153" s="27" t="s">
        <v>186</v>
      </c>
      <c r="B153" s="28" t="s">
        <v>108</v>
      </c>
      <c r="C153" s="28" t="s">
        <v>71</v>
      </c>
      <c r="D153" s="28" t="s">
        <v>30</v>
      </c>
      <c r="E153" s="13"/>
      <c r="F153" s="14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</row>
    <row r="154" spans="1:22" s="15" customFormat="1" ht="15.75">
      <c r="A154" s="31" t="s">
        <v>187</v>
      </c>
      <c r="B154" s="9" t="s">
        <v>109</v>
      </c>
      <c r="C154" s="9" t="s">
        <v>77</v>
      </c>
      <c r="D154" s="32">
        <f>E155+E159+E163+E167+E171+E175+E179+E183+E187+E191+E195+E199+E207+E203+E208</f>
        <v>107183.25999999998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188</v>
      </c>
      <c r="B155" s="9" t="s">
        <v>110</v>
      </c>
      <c r="C155" s="9" t="s">
        <v>71</v>
      </c>
      <c r="D155" s="9" t="s">
        <v>31</v>
      </c>
      <c r="E155" s="13">
        <f>693.78+1061.38</f>
        <v>1755.16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189</v>
      </c>
      <c r="B156" s="9" t="s">
        <v>111</v>
      </c>
      <c r="C156" s="9" t="s">
        <v>71</v>
      </c>
      <c r="D156" s="9" t="s">
        <v>26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190</v>
      </c>
      <c r="B157" s="9" t="s">
        <v>68</v>
      </c>
      <c r="C157" s="9" t="s">
        <v>71</v>
      </c>
      <c r="D157" s="9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191</v>
      </c>
      <c r="B158" s="9" t="s">
        <v>112</v>
      </c>
      <c r="C158" s="9" t="s">
        <v>77</v>
      </c>
      <c r="D158" s="34">
        <f>E155/E2</f>
        <v>0.4453296661473742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 t="s">
        <v>192</v>
      </c>
      <c r="B159" s="9" t="s">
        <v>110</v>
      </c>
      <c r="C159" s="9" t="s">
        <v>71</v>
      </c>
      <c r="D159" s="9" t="s">
        <v>32</v>
      </c>
      <c r="E159" s="13">
        <f>1094.33+6579.93</f>
        <v>7674.26</v>
      </c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 t="s">
        <v>193</v>
      </c>
      <c r="B160" s="9" t="s">
        <v>111</v>
      </c>
      <c r="C160" s="9" t="s">
        <v>71</v>
      </c>
      <c r="D160" s="9" t="s">
        <v>33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 t="s">
        <v>194</v>
      </c>
      <c r="B161" s="9" t="s">
        <v>68</v>
      </c>
      <c r="C161" s="9" t="s">
        <v>71</v>
      </c>
      <c r="D161" s="9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 t="s">
        <v>195</v>
      </c>
      <c r="B162" s="9" t="s">
        <v>112</v>
      </c>
      <c r="C162" s="9" t="s">
        <v>77</v>
      </c>
      <c r="D162" s="34">
        <f>E159/E2</f>
        <v>1.947159030360849</v>
      </c>
      <c r="E162" s="13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196</v>
      </c>
      <c r="B163" s="9" t="s">
        <v>110</v>
      </c>
      <c r="C163" s="9" t="s">
        <v>71</v>
      </c>
      <c r="D163" s="9" t="s">
        <v>3</v>
      </c>
      <c r="E163" s="13">
        <f>541.13+2241.79</f>
        <v>2782.92</v>
      </c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197</v>
      </c>
      <c r="B164" s="9" t="s">
        <v>111</v>
      </c>
      <c r="C164" s="9" t="s">
        <v>71</v>
      </c>
      <c r="D164" s="9" t="s">
        <v>34</v>
      </c>
      <c r="E164" s="13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198</v>
      </c>
      <c r="B165" s="9" t="s">
        <v>68</v>
      </c>
      <c r="C165" s="9" t="s">
        <v>71</v>
      </c>
      <c r="D165" s="9" t="s">
        <v>12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199</v>
      </c>
      <c r="B166" s="9" t="s">
        <v>112</v>
      </c>
      <c r="C166" s="9" t="s">
        <v>77</v>
      </c>
      <c r="D166" s="34">
        <f>E163/E2</f>
        <v>0.70609906476609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31.5">
      <c r="A167" s="31" t="s">
        <v>200</v>
      </c>
      <c r="B167" s="9" t="s">
        <v>110</v>
      </c>
      <c r="C167" s="9" t="s">
        <v>71</v>
      </c>
      <c r="D167" s="9" t="s">
        <v>2</v>
      </c>
      <c r="E167" s="13">
        <f>946.69+38257.69</f>
        <v>39204.380000000005</v>
      </c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201</v>
      </c>
      <c r="B168" s="9" t="s">
        <v>111</v>
      </c>
      <c r="C168" s="9" t="s">
        <v>71</v>
      </c>
      <c r="D168" s="9" t="s">
        <v>35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15.75">
      <c r="A169" s="31" t="s">
        <v>202</v>
      </c>
      <c r="B169" s="9" t="s">
        <v>68</v>
      </c>
      <c r="C169" s="9" t="s">
        <v>71</v>
      </c>
      <c r="D169" s="9" t="s">
        <v>12</v>
      </c>
      <c r="E169" s="13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1" t="s">
        <v>203</v>
      </c>
      <c r="B170" s="9" t="s">
        <v>112</v>
      </c>
      <c r="C170" s="9" t="s">
        <v>77</v>
      </c>
      <c r="D170" s="34">
        <f>E167/E2</f>
        <v>9.947169179399483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47.25">
      <c r="A171" s="31" t="s">
        <v>204</v>
      </c>
      <c r="B171" s="9" t="s">
        <v>110</v>
      </c>
      <c r="C171" s="9" t="s">
        <v>71</v>
      </c>
      <c r="D171" s="9" t="s">
        <v>36</v>
      </c>
      <c r="E171" s="13">
        <f>21168.2+3701.24</f>
        <v>24869.440000000002</v>
      </c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1" t="s">
        <v>205</v>
      </c>
      <c r="B172" s="9" t="s">
        <v>111</v>
      </c>
      <c r="C172" s="9" t="s">
        <v>71</v>
      </c>
      <c r="D172" s="9" t="s">
        <v>37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15.75">
      <c r="A173" s="31" t="s">
        <v>206</v>
      </c>
      <c r="B173" s="9" t="s">
        <v>68</v>
      </c>
      <c r="C173" s="9" t="s">
        <v>71</v>
      </c>
      <c r="D173" s="9" t="s">
        <v>12</v>
      </c>
      <c r="E173" s="13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 t="s">
        <v>207</v>
      </c>
      <c r="B174" s="9" t="s">
        <v>112</v>
      </c>
      <c r="C174" s="9" t="s">
        <v>77</v>
      </c>
      <c r="D174" s="34">
        <f>E171/E2</f>
        <v>6.3100226831013435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31.5">
      <c r="A175" s="31" t="s">
        <v>208</v>
      </c>
      <c r="B175" s="9" t="s">
        <v>110</v>
      </c>
      <c r="C175" s="9" t="s">
        <v>71</v>
      </c>
      <c r="D175" s="9" t="s">
        <v>38</v>
      </c>
      <c r="E175" s="13">
        <v>13423.93</v>
      </c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 t="s">
        <v>209</v>
      </c>
      <c r="B176" s="9" t="s">
        <v>111</v>
      </c>
      <c r="C176" s="9" t="s">
        <v>71</v>
      </c>
      <c r="D176" s="9" t="s">
        <v>39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15.75">
      <c r="A177" s="31" t="s">
        <v>210</v>
      </c>
      <c r="B177" s="9" t="s">
        <v>68</v>
      </c>
      <c r="C177" s="9" t="s">
        <v>71</v>
      </c>
      <c r="D177" s="9" t="s">
        <v>12</v>
      </c>
      <c r="E177" s="13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1" t="s">
        <v>211</v>
      </c>
      <c r="B178" s="9" t="s">
        <v>112</v>
      </c>
      <c r="C178" s="9" t="s">
        <v>77</v>
      </c>
      <c r="D178" s="34">
        <f>E175/E2</f>
        <v>3.4059996041874934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31.5">
      <c r="A179" s="31" t="s">
        <v>212</v>
      </c>
      <c r="B179" s="9" t="s">
        <v>110</v>
      </c>
      <c r="C179" s="9" t="s">
        <v>71</v>
      </c>
      <c r="D179" s="9" t="s">
        <v>40</v>
      </c>
      <c r="E179" s="13">
        <v>5840.95</v>
      </c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1" t="s">
        <v>213</v>
      </c>
      <c r="B180" s="9" t="s">
        <v>111</v>
      </c>
      <c r="C180" s="9" t="s">
        <v>71</v>
      </c>
      <c r="D180" s="9" t="s">
        <v>28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15.75">
      <c r="A181" s="31" t="s">
        <v>214</v>
      </c>
      <c r="B181" s="9" t="s">
        <v>68</v>
      </c>
      <c r="C181" s="9" t="s">
        <v>71</v>
      </c>
      <c r="D181" s="9" t="s">
        <v>12</v>
      </c>
      <c r="E181" s="13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215</v>
      </c>
      <c r="B182" s="9" t="s">
        <v>112</v>
      </c>
      <c r="C182" s="9" t="s">
        <v>77</v>
      </c>
      <c r="D182" s="34">
        <f>E179/E2</f>
        <v>1.4820006799855883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31.5">
      <c r="A183" s="31" t="s">
        <v>216</v>
      </c>
      <c r="B183" s="9" t="s">
        <v>110</v>
      </c>
      <c r="C183" s="9" t="s">
        <v>71</v>
      </c>
      <c r="D183" s="9" t="s">
        <v>41</v>
      </c>
      <c r="E183" s="13">
        <v>2844.01</v>
      </c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217</v>
      </c>
      <c r="B184" s="9" t="s">
        <v>111</v>
      </c>
      <c r="C184" s="9" t="s">
        <v>71</v>
      </c>
      <c r="D184" s="9" t="s">
        <v>35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15.75">
      <c r="A185" s="31" t="s">
        <v>218</v>
      </c>
      <c r="B185" s="9" t="s">
        <v>68</v>
      </c>
      <c r="C185" s="9" t="s">
        <v>71</v>
      </c>
      <c r="D185" s="9" t="s">
        <v>12</v>
      </c>
      <c r="E185" s="13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219</v>
      </c>
      <c r="B186" s="9" t="s">
        <v>112</v>
      </c>
      <c r="C186" s="9" t="s">
        <v>77</v>
      </c>
      <c r="D186" s="34">
        <f>E183/E2</f>
        <v>0.721599184017294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31.5">
      <c r="A187" s="31" t="s">
        <v>355</v>
      </c>
      <c r="B187" s="9" t="s">
        <v>110</v>
      </c>
      <c r="C187" s="9" t="s">
        <v>71</v>
      </c>
      <c r="D187" s="9" t="s">
        <v>337</v>
      </c>
      <c r="E187" s="13">
        <v>2691.09</v>
      </c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356</v>
      </c>
      <c r="B188" s="9" t="s">
        <v>111</v>
      </c>
      <c r="C188" s="9" t="s">
        <v>71</v>
      </c>
      <c r="D188" s="9" t="s">
        <v>39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15.75">
      <c r="A189" s="31" t="s">
        <v>357</v>
      </c>
      <c r="B189" s="9" t="s">
        <v>68</v>
      </c>
      <c r="C189" s="9" t="s">
        <v>71</v>
      </c>
      <c r="D189" s="9" t="s">
        <v>12</v>
      </c>
      <c r="E189" s="13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358</v>
      </c>
      <c r="B190" s="9" t="s">
        <v>112</v>
      </c>
      <c r="C190" s="9" t="s">
        <v>77</v>
      </c>
      <c r="D190" s="34">
        <f>E187/E2</f>
        <v>0.6827994093259516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31.5">
      <c r="A191" s="31"/>
      <c r="B191" s="9" t="s">
        <v>110</v>
      </c>
      <c r="C191" s="9" t="s">
        <v>71</v>
      </c>
      <c r="D191" s="34" t="s">
        <v>336</v>
      </c>
      <c r="E191" s="13">
        <v>0</v>
      </c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/>
      <c r="B192" s="9" t="s">
        <v>111</v>
      </c>
      <c r="C192" s="9" t="s">
        <v>71</v>
      </c>
      <c r="D192" s="34" t="s">
        <v>35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15.75">
      <c r="A193" s="31"/>
      <c r="B193" s="9" t="s">
        <v>68</v>
      </c>
      <c r="C193" s="9" t="s">
        <v>71</v>
      </c>
      <c r="D193" s="34" t="s">
        <v>12</v>
      </c>
      <c r="E193" s="13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/>
      <c r="B194" s="9" t="s">
        <v>112</v>
      </c>
      <c r="C194" s="9" t="s">
        <v>77</v>
      </c>
      <c r="D194" s="34">
        <f>E191/E2</f>
        <v>0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31.5">
      <c r="A195" s="31" t="s">
        <v>359</v>
      </c>
      <c r="B195" s="9" t="s">
        <v>110</v>
      </c>
      <c r="C195" s="9" t="s">
        <v>71</v>
      </c>
      <c r="D195" s="34" t="s">
        <v>338</v>
      </c>
      <c r="E195" s="13">
        <v>0</v>
      </c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 t="s">
        <v>360</v>
      </c>
      <c r="B196" s="9" t="s">
        <v>111</v>
      </c>
      <c r="C196" s="9" t="s">
        <v>71</v>
      </c>
      <c r="D196" s="34" t="s">
        <v>28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15.75">
      <c r="A197" s="31" t="s">
        <v>361</v>
      </c>
      <c r="B197" s="9" t="s">
        <v>68</v>
      </c>
      <c r="C197" s="9" t="s">
        <v>71</v>
      </c>
      <c r="D197" s="34" t="s">
        <v>12</v>
      </c>
      <c r="E197" s="13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362</v>
      </c>
      <c r="B198" s="9" t="s">
        <v>112</v>
      </c>
      <c r="C198" s="9" t="s">
        <v>77</v>
      </c>
      <c r="D198" s="34">
        <f>E195/E2</f>
        <v>0</v>
      </c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31.5">
      <c r="A199" s="31" t="s">
        <v>363</v>
      </c>
      <c r="B199" s="9" t="s">
        <v>110</v>
      </c>
      <c r="C199" s="9" t="s">
        <v>71</v>
      </c>
      <c r="D199" s="34" t="s">
        <v>335</v>
      </c>
      <c r="E199" s="13">
        <v>0</v>
      </c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364</v>
      </c>
      <c r="B200" s="9" t="s">
        <v>111</v>
      </c>
      <c r="C200" s="9" t="s">
        <v>71</v>
      </c>
      <c r="D200" s="34" t="s">
        <v>28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15.75">
      <c r="A201" s="31" t="s">
        <v>365</v>
      </c>
      <c r="B201" s="9" t="s">
        <v>68</v>
      </c>
      <c r="C201" s="9" t="s">
        <v>71</v>
      </c>
      <c r="D201" s="34" t="s">
        <v>12</v>
      </c>
      <c r="E201" s="13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 t="s">
        <v>366</v>
      </c>
      <c r="B202" s="9" t="s">
        <v>112</v>
      </c>
      <c r="C202" s="9" t="s">
        <v>77</v>
      </c>
      <c r="D202" s="34">
        <f>E199/E2</f>
        <v>0</v>
      </c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31.5">
      <c r="A203" s="31"/>
      <c r="B203" s="9" t="s">
        <v>110</v>
      </c>
      <c r="C203" s="9" t="s">
        <v>71</v>
      </c>
      <c r="D203" s="34" t="s">
        <v>377</v>
      </c>
      <c r="E203" s="13">
        <v>1669.75</v>
      </c>
      <c r="F203" s="36" t="s">
        <v>376</v>
      </c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/>
      <c r="B204" s="9" t="s">
        <v>111</v>
      </c>
      <c r="C204" s="9" t="s">
        <v>71</v>
      </c>
      <c r="D204" s="34" t="s">
        <v>28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15.75">
      <c r="A205" s="31"/>
      <c r="B205" s="9" t="s">
        <v>68</v>
      </c>
      <c r="C205" s="9" t="s">
        <v>71</v>
      </c>
      <c r="D205" s="34" t="s">
        <v>12</v>
      </c>
      <c r="E205" s="13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1"/>
      <c r="B206" s="9" t="s">
        <v>112</v>
      </c>
      <c r="C206" s="9" t="s">
        <v>77</v>
      </c>
      <c r="D206" s="34">
        <v>3.64</v>
      </c>
      <c r="E206" s="13"/>
      <c r="F206" s="36" t="s">
        <v>379</v>
      </c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31.5">
      <c r="A207" s="31" t="s">
        <v>367</v>
      </c>
      <c r="B207" s="9" t="s">
        <v>110</v>
      </c>
      <c r="C207" s="9" t="s">
        <v>71</v>
      </c>
      <c r="D207" s="9" t="s">
        <v>332</v>
      </c>
      <c r="E207" s="13">
        <v>2290</v>
      </c>
      <c r="F207" s="37"/>
      <c r="G207" s="38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 t="s">
        <v>368</v>
      </c>
      <c r="B208" s="9" t="s">
        <v>111</v>
      </c>
      <c r="C208" s="9" t="s">
        <v>71</v>
      </c>
      <c r="D208" s="9" t="s">
        <v>28</v>
      </c>
      <c r="E208" s="13">
        <v>2137.37</v>
      </c>
      <c r="F208" s="36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15.75">
      <c r="A209" s="31" t="s">
        <v>369</v>
      </c>
      <c r="B209" s="9" t="s">
        <v>68</v>
      </c>
      <c r="C209" s="9" t="s">
        <v>71</v>
      </c>
      <c r="D209" s="9" t="s">
        <v>12</v>
      </c>
      <c r="E209" s="13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5.75">
      <c r="A210" s="31" t="s">
        <v>370</v>
      </c>
      <c r="B210" s="9" t="s">
        <v>112</v>
      </c>
      <c r="C210" s="9" t="s">
        <v>77</v>
      </c>
      <c r="D210" s="34">
        <f>(E207+E208)/E2</f>
        <v>1.1233387292388728</v>
      </c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47.25">
      <c r="A211" s="27" t="s">
        <v>220</v>
      </c>
      <c r="B211" s="28" t="s">
        <v>108</v>
      </c>
      <c r="C211" s="28" t="s">
        <v>71</v>
      </c>
      <c r="D211" s="28" t="s">
        <v>42</v>
      </c>
      <c r="E211" s="13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 t="s">
        <v>221</v>
      </c>
      <c r="B212" s="9" t="s">
        <v>109</v>
      </c>
      <c r="C212" s="9" t="s">
        <v>77</v>
      </c>
      <c r="D212" s="32">
        <f>E213+E217+E221+E225+E229+E233+E237+E241+E245+E249+E253</f>
        <v>194320.32299999997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31.5">
      <c r="A213" s="31" t="s">
        <v>222</v>
      </c>
      <c r="B213" s="9" t="s">
        <v>110</v>
      </c>
      <c r="C213" s="9" t="s">
        <v>71</v>
      </c>
      <c r="D213" s="9" t="s">
        <v>43</v>
      </c>
      <c r="E213" s="13">
        <f>2148.426</f>
        <v>2148.426</v>
      </c>
      <c r="F213" s="14">
        <v>1</v>
      </c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5.75">
      <c r="A214" s="31" t="s">
        <v>223</v>
      </c>
      <c r="B214" s="9" t="s">
        <v>111</v>
      </c>
      <c r="C214" s="9" t="s">
        <v>71</v>
      </c>
      <c r="D214" s="9" t="s">
        <v>44</v>
      </c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15.75">
      <c r="A215" s="31" t="s">
        <v>224</v>
      </c>
      <c r="B215" s="9" t="s">
        <v>68</v>
      </c>
      <c r="C215" s="9" t="s">
        <v>71</v>
      </c>
      <c r="D215" s="9" t="s">
        <v>23</v>
      </c>
      <c r="E215" s="13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225</v>
      </c>
      <c r="B216" s="9" t="s">
        <v>112</v>
      </c>
      <c r="C216" s="9" t="s">
        <v>77</v>
      </c>
      <c r="D216" s="34">
        <f>E213</f>
        <v>2148.426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31.5">
      <c r="A217" s="31"/>
      <c r="B217" s="9" t="s">
        <v>110</v>
      </c>
      <c r="C217" s="9" t="s">
        <v>71</v>
      </c>
      <c r="D217" s="9" t="s">
        <v>393</v>
      </c>
      <c r="E217" s="13">
        <f>3018.027</f>
        <v>3018.027</v>
      </c>
      <c r="F217" s="14">
        <v>1</v>
      </c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/>
      <c r="B218" s="9" t="s">
        <v>111</v>
      </c>
      <c r="C218" s="9" t="s">
        <v>71</v>
      </c>
      <c r="D218" s="9" t="s">
        <v>44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15.75">
      <c r="A219" s="31"/>
      <c r="B219" s="9" t="s">
        <v>68</v>
      </c>
      <c r="C219" s="9" t="s">
        <v>71</v>
      </c>
      <c r="D219" s="9" t="s">
        <v>23</v>
      </c>
      <c r="E219" s="13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/>
      <c r="B220" s="9" t="s">
        <v>112</v>
      </c>
      <c r="C220" s="9" t="s">
        <v>77</v>
      </c>
      <c r="D220" s="34">
        <f>E217</f>
        <v>3018.027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31.5">
      <c r="A221" s="31" t="s">
        <v>226</v>
      </c>
      <c r="B221" s="9" t="s">
        <v>110</v>
      </c>
      <c r="C221" s="9" t="s">
        <v>71</v>
      </c>
      <c r="D221" s="9" t="s">
        <v>45</v>
      </c>
      <c r="E221" s="13">
        <v>2852.41</v>
      </c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227</v>
      </c>
      <c r="B222" s="9" t="s">
        <v>111</v>
      </c>
      <c r="C222" s="9" t="s">
        <v>71</v>
      </c>
      <c r="D222" s="9" t="s">
        <v>28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15.75">
      <c r="A223" s="31" t="s">
        <v>228</v>
      </c>
      <c r="B223" s="9" t="s">
        <v>68</v>
      </c>
      <c r="C223" s="9" t="s">
        <v>71</v>
      </c>
      <c r="D223" s="9" t="s">
        <v>12</v>
      </c>
      <c r="E223" s="13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229</v>
      </c>
      <c r="B224" s="9" t="s">
        <v>112</v>
      </c>
      <c r="C224" s="9" t="s">
        <v>77</v>
      </c>
      <c r="D224" s="34">
        <f>E221/E2</f>
        <v>0.7237304821300802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31.5">
      <c r="A225" s="31" t="s">
        <v>230</v>
      </c>
      <c r="B225" s="9" t="s">
        <v>110</v>
      </c>
      <c r="C225" s="9" t="s">
        <v>71</v>
      </c>
      <c r="D225" s="9" t="s">
        <v>46</v>
      </c>
      <c r="E225" s="13">
        <v>5391.93</v>
      </c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231</v>
      </c>
      <c r="B226" s="9" t="s">
        <v>111</v>
      </c>
      <c r="C226" s="9" t="s">
        <v>71</v>
      </c>
      <c r="D226" s="9" t="s">
        <v>28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15.75">
      <c r="A227" s="31" t="s">
        <v>232</v>
      </c>
      <c r="B227" s="9" t="s">
        <v>68</v>
      </c>
      <c r="C227" s="9" t="s">
        <v>71</v>
      </c>
      <c r="D227" s="9" t="s">
        <v>12</v>
      </c>
      <c r="E227" s="13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233</v>
      </c>
      <c r="B228" s="9" t="s">
        <v>112</v>
      </c>
      <c r="C228" s="9" t="s">
        <v>77</v>
      </c>
      <c r="D228" s="34">
        <f>E225/E2</f>
        <v>1.36807264681853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31.5">
      <c r="A229" s="31" t="s">
        <v>234</v>
      </c>
      <c r="B229" s="9" t="s">
        <v>110</v>
      </c>
      <c r="C229" s="9" t="s">
        <v>71</v>
      </c>
      <c r="D229" s="9" t="s">
        <v>47</v>
      </c>
      <c r="E229" s="13">
        <f>291.93+8577.58+423.68+7388.43+3209.92</f>
        <v>19891.54</v>
      </c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235</v>
      </c>
      <c r="B230" s="9" t="s">
        <v>111</v>
      </c>
      <c r="C230" s="9" t="s">
        <v>71</v>
      </c>
      <c r="D230" s="9" t="s">
        <v>28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15.75">
      <c r="A231" s="31" t="s">
        <v>236</v>
      </c>
      <c r="B231" s="9" t="s">
        <v>68</v>
      </c>
      <c r="C231" s="9" t="s">
        <v>71</v>
      </c>
      <c r="D231" s="9" t="s">
        <v>12</v>
      </c>
      <c r="E231" s="13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237</v>
      </c>
      <c r="B232" s="9" t="s">
        <v>112</v>
      </c>
      <c r="C232" s="9" t="s">
        <v>77</v>
      </c>
      <c r="D232" s="34">
        <f>E229/E2</f>
        <v>5.047000197906253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31.5">
      <c r="A233" s="31" t="s">
        <v>238</v>
      </c>
      <c r="B233" s="9" t="s">
        <v>110</v>
      </c>
      <c r="C233" s="9" t="s">
        <v>71</v>
      </c>
      <c r="D233" s="9" t="s">
        <v>325</v>
      </c>
      <c r="E233" s="13">
        <f>29.84+585.2+27086.7+639.01+54582.22</f>
        <v>82922.97</v>
      </c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239</v>
      </c>
      <c r="B234" s="9" t="s">
        <v>111</v>
      </c>
      <c r="C234" s="9" t="s">
        <v>71</v>
      </c>
      <c r="D234" s="9" t="s">
        <v>28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15.75">
      <c r="A235" s="31" t="s">
        <v>241</v>
      </c>
      <c r="B235" s="9" t="s">
        <v>68</v>
      </c>
      <c r="C235" s="9" t="s">
        <v>71</v>
      </c>
      <c r="D235" s="9" t="s">
        <v>12</v>
      </c>
      <c r="E235" s="13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242</v>
      </c>
      <c r="B236" s="9" t="s">
        <v>112</v>
      </c>
      <c r="C236" s="9" t="s">
        <v>77</v>
      </c>
      <c r="D236" s="34">
        <f>E233/E2</f>
        <v>21.039710650908592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31.5">
      <c r="A237" s="31"/>
      <c r="B237" s="9" t="s">
        <v>110</v>
      </c>
      <c r="C237" s="9" t="s">
        <v>71</v>
      </c>
      <c r="D237" s="9" t="s">
        <v>380</v>
      </c>
      <c r="E237" s="13">
        <f>29.84+669.96+1377.56</f>
        <v>2077.36</v>
      </c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/>
      <c r="B238" s="9" t="s">
        <v>111</v>
      </c>
      <c r="C238" s="9" t="s">
        <v>71</v>
      </c>
      <c r="D238" s="9" t="s">
        <v>28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15.75">
      <c r="A239" s="31"/>
      <c r="B239" s="9" t="s">
        <v>68</v>
      </c>
      <c r="C239" s="9" t="s">
        <v>71</v>
      </c>
      <c r="D239" s="9" t="s">
        <v>12</v>
      </c>
      <c r="E239" s="13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/>
      <c r="B240" s="9" t="s">
        <v>112</v>
      </c>
      <c r="C240" s="9" t="s">
        <v>77</v>
      </c>
      <c r="D240" s="34">
        <f>E237/E2</f>
        <v>0.527080172330676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31.5">
      <c r="A241" s="31" t="s">
        <v>243</v>
      </c>
      <c r="B241" s="9" t="s">
        <v>110</v>
      </c>
      <c r="C241" s="9" t="s">
        <v>71</v>
      </c>
      <c r="D241" s="9" t="s">
        <v>48</v>
      </c>
      <c r="E241" s="13">
        <f>5586.62+577.13+129.15</f>
        <v>6292.9</v>
      </c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240</v>
      </c>
      <c r="B242" s="9" t="s">
        <v>111</v>
      </c>
      <c r="C242" s="9" t="s">
        <v>71</v>
      </c>
      <c r="D242" s="9" t="s">
        <v>28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15.75">
      <c r="A243" s="31" t="s">
        <v>244</v>
      </c>
      <c r="B243" s="9" t="s">
        <v>68</v>
      </c>
      <c r="C243" s="9" t="s">
        <v>71</v>
      </c>
      <c r="D243" s="9" t="s">
        <v>12</v>
      </c>
      <c r="E243" s="13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245</v>
      </c>
      <c r="B244" s="9" t="s">
        <v>112</v>
      </c>
      <c r="C244" s="9" t="s">
        <v>77</v>
      </c>
      <c r="D244" s="34">
        <f>E241/E2</f>
        <v>1.5966721302324636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31.5">
      <c r="A245" s="31" t="s">
        <v>246</v>
      </c>
      <c r="B245" s="9" t="s">
        <v>110</v>
      </c>
      <c r="C245" s="9" t="s">
        <v>71</v>
      </c>
      <c r="D245" s="9" t="s">
        <v>49</v>
      </c>
      <c r="E245" s="13">
        <v>473.36</v>
      </c>
      <c r="F245" s="14" t="s">
        <v>333</v>
      </c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247</v>
      </c>
      <c r="B246" s="9" t="s">
        <v>111</v>
      </c>
      <c r="C246" s="9" t="s">
        <v>71</v>
      </c>
      <c r="D246" s="9" t="s">
        <v>28</v>
      </c>
      <c r="E246" s="13"/>
      <c r="F246" s="14" t="s">
        <v>12</v>
      </c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15.75">
      <c r="A247" s="31" t="s">
        <v>248</v>
      </c>
      <c r="B247" s="9" t="s">
        <v>68</v>
      </c>
      <c r="C247" s="9" t="s">
        <v>71</v>
      </c>
      <c r="D247" s="9" t="s">
        <v>12</v>
      </c>
      <c r="E247" s="13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1" t="s">
        <v>249</v>
      </c>
      <c r="B248" s="9" t="s">
        <v>112</v>
      </c>
      <c r="C248" s="9" t="s">
        <v>77</v>
      </c>
      <c r="D248" s="34">
        <f>E245/E2</f>
        <v>0.12010372317482226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31.5">
      <c r="A249" s="31" t="s">
        <v>250</v>
      </c>
      <c r="B249" s="9" t="s">
        <v>110</v>
      </c>
      <c r="C249" s="9" t="s">
        <v>71</v>
      </c>
      <c r="D249" s="9" t="s">
        <v>50</v>
      </c>
      <c r="E249" s="13">
        <f>12768.49+1000.9+31426.01+745+4336.52+6963.23+1706.51+10191.74+113</f>
        <v>69251.4</v>
      </c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31" t="s">
        <v>251</v>
      </c>
      <c r="B250" s="9" t="s">
        <v>111</v>
      </c>
      <c r="C250" s="9" t="s">
        <v>71</v>
      </c>
      <c r="D250" s="9" t="s">
        <v>28</v>
      </c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15.75">
      <c r="A251" s="31" t="s">
        <v>252</v>
      </c>
      <c r="B251" s="9" t="s">
        <v>68</v>
      </c>
      <c r="C251" s="9" t="s">
        <v>71</v>
      </c>
      <c r="D251" s="9" t="s">
        <v>12</v>
      </c>
      <c r="E251" s="13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s="15" customFormat="1" ht="15.75">
      <c r="A252" s="31" t="s">
        <v>253</v>
      </c>
      <c r="B252" s="9" t="s">
        <v>112</v>
      </c>
      <c r="C252" s="9" t="s">
        <v>77</v>
      </c>
      <c r="D252" s="34">
        <f>E249/E2</f>
        <v>17.57087834854843</v>
      </c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s="15" customFormat="1" ht="31.5">
      <c r="A253" s="31"/>
      <c r="B253" s="9" t="s">
        <v>110</v>
      </c>
      <c r="C253" s="9" t="s">
        <v>71</v>
      </c>
      <c r="D253" s="34" t="s">
        <v>378</v>
      </c>
      <c r="E253" s="13">
        <v>0</v>
      </c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s="15" customFormat="1" ht="15.75">
      <c r="A254" s="31"/>
      <c r="B254" s="9" t="s">
        <v>111</v>
      </c>
      <c r="C254" s="9" t="s">
        <v>71</v>
      </c>
      <c r="D254" s="34" t="s">
        <v>28</v>
      </c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s="15" customFormat="1" ht="15.75">
      <c r="A255" s="31"/>
      <c r="B255" s="9" t="s">
        <v>68</v>
      </c>
      <c r="C255" s="9" t="s">
        <v>71</v>
      </c>
      <c r="D255" s="34" t="s">
        <v>12</v>
      </c>
      <c r="E255" s="13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22" s="15" customFormat="1" ht="15.75">
      <c r="A256" s="31"/>
      <c r="B256" s="9" t="s">
        <v>112</v>
      </c>
      <c r="C256" s="9" t="s">
        <v>77</v>
      </c>
      <c r="D256" s="34">
        <f>E253/E2</f>
        <v>0</v>
      </c>
      <c r="E256" s="13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1:22" s="15" customFormat="1" ht="47.25">
      <c r="A257" s="27" t="s">
        <v>288</v>
      </c>
      <c r="B257" s="28" t="s">
        <v>108</v>
      </c>
      <c r="C257" s="28" t="s">
        <v>71</v>
      </c>
      <c r="D257" s="28" t="s">
        <v>51</v>
      </c>
      <c r="E257" s="13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1:22" s="15" customFormat="1" ht="18.75">
      <c r="A258" s="31" t="s">
        <v>254</v>
      </c>
      <c r="B258" s="9" t="s">
        <v>109</v>
      </c>
      <c r="C258" s="9" t="s">
        <v>77</v>
      </c>
      <c r="D258" s="32">
        <f>E259+E263+E267+E271+E275+E279+E283+E287+E291+E295</f>
        <v>195042.09</v>
      </c>
      <c r="E258" s="13"/>
      <c r="F258" s="39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1:22" s="15" customFormat="1" ht="31.5">
      <c r="A259" s="31" t="s">
        <v>255</v>
      </c>
      <c r="B259" s="9" t="s">
        <v>110</v>
      </c>
      <c r="C259" s="9" t="s">
        <v>71</v>
      </c>
      <c r="D259" s="9" t="s">
        <v>52</v>
      </c>
      <c r="E259" s="13">
        <v>0</v>
      </c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1:22" s="15" customFormat="1" ht="15.75">
      <c r="A260" s="31" t="s">
        <v>284</v>
      </c>
      <c r="B260" s="9" t="s">
        <v>111</v>
      </c>
      <c r="C260" s="9" t="s">
        <v>71</v>
      </c>
      <c r="D260" s="9" t="s">
        <v>28</v>
      </c>
      <c r="E260" s="13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1:22" s="15" customFormat="1" ht="15.75">
      <c r="A261" s="31" t="s">
        <v>256</v>
      </c>
      <c r="B261" s="9" t="s">
        <v>68</v>
      </c>
      <c r="C261" s="9" t="s">
        <v>71</v>
      </c>
      <c r="D261" s="9" t="s">
        <v>12</v>
      </c>
      <c r="E261" s="13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1:22" s="15" customFormat="1" ht="15.75">
      <c r="A262" s="31" t="s">
        <v>257</v>
      </c>
      <c r="B262" s="9" t="s">
        <v>112</v>
      </c>
      <c r="C262" s="9" t="s">
        <v>77</v>
      </c>
      <c r="D262" s="9">
        <v>0</v>
      </c>
      <c r="E262" s="13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1:22" s="15" customFormat="1" ht="31.5">
      <c r="A263" s="31" t="s">
        <v>258</v>
      </c>
      <c r="B263" s="9" t="s">
        <v>110</v>
      </c>
      <c r="C263" s="9" t="s">
        <v>71</v>
      </c>
      <c r="D263" s="9" t="s">
        <v>54</v>
      </c>
      <c r="E263" s="13">
        <v>4842.71</v>
      </c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1:22" s="15" customFormat="1" ht="15.75">
      <c r="A264" s="31" t="s">
        <v>259</v>
      </c>
      <c r="B264" s="9" t="s">
        <v>111</v>
      </c>
      <c r="C264" s="9" t="s">
        <v>71</v>
      </c>
      <c r="D264" s="9" t="s">
        <v>28</v>
      </c>
      <c r="E264" s="13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1:22" s="15" customFormat="1" ht="15.75">
      <c r="A265" s="31" t="s">
        <v>260</v>
      </c>
      <c r="B265" s="9" t="s">
        <v>68</v>
      </c>
      <c r="C265" s="9" t="s">
        <v>71</v>
      </c>
      <c r="D265" s="9" t="s">
        <v>12</v>
      </c>
      <c r="E265" s="13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1:22" s="15" customFormat="1" ht="15.75">
      <c r="A266" s="31" t="s">
        <v>261</v>
      </c>
      <c r="B266" s="9" t="s">
        <v>112</v>
      </c>
      <c r="C266" s="9" t="s">
        <v>77</v>
      </c>
      <c r="D266" s="34">
        <f>E263/E2</f>
        <v>1.2287212718775213</v>
      </c>
      <c r="E266" s="13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1:22" s="15" customFormat="1" ht="31.5">
      <c r="A267" s="31" t="s">
        <v>262</v>
      </c>
      <c r="B267" s="9" t="s">
        <v>110</v>
      </c>
      <c r="C267" s="9" t="s">
        <v>71</v>
      </c>
      <c r="D267" s="9" t="s">
        <v>53</v>
      </c>
      <c r="E267" s="13">
        <v>204.48</v>
      </c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1:22" s="15" customFormat="1" ht="15.75">
      <c r="A268" s="31" t="s">
        <v>263</v>
      </c>
      <c r="B268" s="9" t="s">
        <v>111</v>
      </c>
      <c r="C268" s="9" t="s">
        <v>71</v>
      </c>
      <c r="D268" s="9" t="s">
        <v>28</v>
      </c>
      <c r="E268" s="13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1:22" s="15" customFormat="1" ht="15.75">
      <c r="A269" s="31" t="s">
        <v>264</v>
      </c>
      <c r="B269" s="9" t="s">
        <v>68</v>
      </c>
      <c r="C269" s="9" t="s">
        <v>71</v>
      </c>
      <c r="D269" s="9" t="s">
        <v>12</v>
      </c>
      <c r="E269" s="13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1:22" s="15" customFormat="1" ht="15.75">
      <c r="A270" s="31" t="s">
        <v>265</v>
      </c>
      <c r="B270" s="9" t="s">
        <v>112</v>
      </c>
      <c r="C270" s="9" t="s">
        <v>77</v>
      </c>
      <c r="D270" s="34">
        <f>E267/E2</f>
        <v>0.0518818854883971</v>
      </c>
      <c r="E270" s="13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1:22" s="15" customFormat="1" ht="31.5">
      <c r="A271" s="31" t="s">
        <v>266</v>
      </c>
      <c r="B271" s="9" t="s">
        <v>110</v>
      </c>
      <c r="C271" s="9" t="s">
        <v>71</v>
      </c>
      <c r="D271" s="9" t="s">
        <v>289</v>
      </c>
      <c r="E271" s="13">
        <v>0</v>
      </c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1:22" s="15" customFormat="1" ht="15.75">
      <c r="A272" s="31" t="s">
        <v>267</v>
      </c>
      <c r="B272" s="9" t="s">
        <v>111</v>
      </c>
      <c r="C272" s="9" t="s">
        <v>71</v>
      </c>
      <c r="D272" s="9" t="s">
        <v>28</v>
      </c>
      <c r="E272" s="13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 s="15" customFormat="1" ht="15.75">
      <c r="A273" s="31" t="s">
        <v>268</v>
      </c>
      <c r="B273" s="9" t="s">
        <v>68</v>
      </c>
      <c r="C273" s="9" t="s">
        <v>71</v>
      </c>
      <c r="D273" s="9" t="s">
        <v>12</v>
      </c>
      <c r="E273" s="13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1:22" s="15" customFormat="1" ht="15.75">
      <c r="A274" s="31" t="s">
        <v>269</v>
      </c>
      <c r="B274" s="9" t="s">
        <v>112</v>
      </c>
      <c r="C274" s="9" t="s">
        <v>77</v>
      </c>
      <c r="D274" s="9">
        <v>0</v>
      </c>
      <c r="E274" s="13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1:22" s="15" customFormat="1" ht="31.5">
      <c r="A275" s="31" t="s">
        <v>270</v>
      </c>
      <c r="B275" s="9" t="s">
        <v>110</v>
      </c>
      <c r="C275" s="9" t="s">
        <v>71</v>
      </c>
      <c r="D275" s="9" t="s">
        <v>339</v>
      </c>
      <c r="E275" s="13">
        <v>0</v>
      </c>
      <c r="F275" s="14" t="s">
        <v>381</v>
      </c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1:22" s="15" customFormat="1" ht="15.75">
      <c r="A276" s="31" t="s">
        <v>271</v>
      </c>
      <c r="B276" s="9" t="s">
        <v>111</v>
      </c>
      <c r="C276" s="9" t="s">
        <v>71</v>
      </c>
      <c r="D276" s="9" t="s">
        <v>28</v>
      </c>
      <c r="E276" s="13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1:22" s="15" customFormat="1" ht="15.75">
      <c r="A277" s="31" t="s">
        <v>272</v>
      </c>
      <c r="B277" s="9" t="s">
        <v>68</v>
      </c>
      <c r="C277" s="9" t="s">
        <v>71</v>
      </c>
      <c r="D277" s="9" t="s">
        <v>12</v>
      </c>
      <c r="E277" s="13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1:22" s="15" customFormat="1" ht="15.75">
      <c r="A278" s="31" t="s">
        <v>273</v>
      </c>
      <c r="B278" s="9" t="s">
        <v>112</v>
      </c>
      <c r="C278" s="9" t="s">
        <v>77</v>
      </c>
      <c r="D278" s="34">
        <f>E275/E2</f>
        <v>0</v>
      </c>
      <c r="E278" s="13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1:22" s="15" customFormat="1" ht="31.5">
      <c r="A279" s="31" t="s">
        <v>274</v>
      </c>
      <c r="B279" s="9" t="s">
        <v>110</v>
      </c>
      <c r="C279" s="9" t="s">
        <v>71</v>
      </c>
      <c r="D279" s="9" t="s">
        <v>1</v>
      </c>
      <c r="E279" s="13">
        <v>0</v>
      </c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1:22" s="15" customFormat="1" ht="15.75">
      <c r="A280" s="31" t="s">
        <v>275</v>
      </c>
      <c r="B280" s="9" t="s">
        <v>111</v>
      </c>
      <c r="C280" s="9" t="s">
        <v>71</v>
      </c>
      <c r="D280" s="9" t="s">
        <v>28</v>
      </c>
      <c r="E280" s="13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1:22" s="15" customFormat="1" ht="15.75">
      <c r="A281" s="31" t="s">
        <v>276</v>
      </c>
      <c r="B281" s="9" t="s">
        <v>68</v>
      </c>
      <c r="C281" s="9" t="s">
        <v>71</v>
      </c>
      <c r="D281" s="9" t="s">
        <v>12</v>
      </c>
      <c r="E281" s="13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1:22" s="15" customFormat="1" ht="15.75">
      <c r="A282" s="31" t="s">
        <v>277</v>
      </c>
      <c r="B282" s="9" t="s">
        <v>112</v>
      </c>
      <c r="C282" s="9" t="s">
        <v>77</v>
      </c>
      <c r="D282" s="34">
        <f>E279/E2</f>
        <v>0</v>
      </c>
      <c r="E282" s="13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2" s="15" customFormat="1" ht="31.5">
      <c r="A283" s="31" t="s">
        <v>278</v>
      </c>
      <c r="B283" s="9" t="s">
        <v>110</v>
      </c>
      <c r="C283" s="9" t="s">
        <v>71</v>
      </c>
      <c r="D283" s="9" t="s">
        <v>0</v>
      </c>
      <c r="E283" s="13">
        <v>1539</v>
      </c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1:22" s="15" customFormat="1" ht="15.75">
      <c r="A284" s="31" t="s">
        <v>279</v>
      </c>
      <c r="B284" s="9" t="s">
        <v>111</v>
      </c>
      <c r="C284" s="9" t="s">
        <v>71</v>
      </c>
      <c r="D284" s="9" t="s">
        <v>28</v>
      </c>
      <c r="E284" s="13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1:22" s="15" customFormat="1" ht="15.75">
      <c r="A285" s="31" t="s">
        <v>280</v>
      </c>
      <c r="B285" s="9" t="s">
        <v>68</v>
      </c>
      <c r="C285" s="9" t="s">
        <v>71</v>
      </c>
      <c r="D285" s="9" t="s">
        <v>12</v>
      </c>
      <c r="E285" s="13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1:22" s="15" customFormat="1" ht="15.75">
      <c r="A286" s="31" t="s">
        <v>281</v>
      </c>
      <c r="B286" s="9" t="s">
        <v>112</v>
      </c>
      <c r="C286" s="9" t="s">
        <v>77</v>
      </c>
      <c r="D286" s="34">
        <f>E283/E2</f>
        <v>0.3904842613783409</v>
      </c>
      <c r="E286" s="13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1:22" s="15" customFormat="1" ht="31.5">
      <c r="A287" s="31" t="s">
        <v>283</v>
      </c>
      <c r="B287" s="9" t="s">
        <v>110</v>
      </c>
      <c r="C287" s="9" t="s">
        <v>71</v>
      </c>
      <c r="D287" s="9" t="s">
        <v>55</v>
      </c>
      <c r="E287" s="13">
        <f>34006.59+594.6+14211.81+130517.97+8639.74+223.6</f>
        <v>188194.31</v>
      </c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 s="15" customFormat="1" ht="15.75">
      <c r="A288" s="31" t="s">
        <v>285</v>
      </c>
      <c r="B288" s="9" t="s">
        <v>111</v>
      </c>
      <c r="C288" s="9" t="s">
        <v>71</v>
      </c>
      <c r="D288" s="9" t="s">
        <v>28</v>
      </c>
      <c r="E288" s="13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 s="15" customFormat="1" ht="15.75">
      <c r="A289" s="31" t="s">
        <v>286</v>
      </c>
      <c r="B289" s="9" t="s">
        <v>68</v>
      </c>
      <c r="C289" s="9" t="s">
        <v>71</v>
      </c>
      <c r="D289" s="9" t="s">
        <v>12</v>
      </c>
      <c r="E289" s="13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 s="15" customFormat="1" ht="15.75">
      <c r="A290" s="31" t="s">
        <v>287</v>
      </c>
      <c r="B290" s="9" t="s">
        <v>112</v>
      </c>
      <c r="C290" s="9" t="s">
        <v>77</v>
      </c>
      <c r="D290" s="34">
        <f>E287/E2</f>
        <v>47.74978306429923</v>
      </c>
      <c r="E290" s="13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 s="15" customFormat="1" ht="31.5">
      <c r="A291" s="31" t="s">
        <v>290</v>
      </c>
      <c r="B291" s="9" t="s">
        <v>110</v>
      </c>
      <c r="C291" s="9" t="s">
        <v>71</v>
      </c>
      <c r="D291" s="9" t="s">
        <v>56</v>
      </c>
      <c r="E291" s="13">
        <v>261.59</v>
      </c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 s="15" customFormat="1" ht="15.75">
      <c r="A292" s="31" t="s">
        <v>291</v>
      </c>
      <c r="B292" s="9" t="s">
        <v>111</v>
      </c>
      <c r="C292" s="9" t="s">
        <v>71</v>
      </c>
      <c r="D292" s="9" t="s">
        <v>28</v>
      </c>
      <c r="E292" s="13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 s="15" customFormat="1" ht="15.75">
      <c r="A293" s="31" t="s">
        <v>292</v>
      </c>
      <c r="B293" s="9" t="s">
        <v>68</v>
      </c>
      <c r="C293" s="9" t="s">
        <v>71</v>
      </c>
      <c r="D293" s="9" t="s">
        <v>12</v>
      </c>
      <c r="E293" s="13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 s="15" customFormat="1" ht="15.75">
      <c r="A294" s="31" t="s">
        <v>293</v>
      </c>
      <c r="B294" s="9" t="s">
        <v>112</v>
      </c>
      <c r="C294" s="9" t="s">
        <v>77</v>
      </c>
      <c r="D294" s="34">
        <f>E291/E2</f>
        <v>0.06637217539568563</v>
      </c>
      <c r="E294" s="13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 s="15" customFormat="1" ht="31.5">
      <c r="A295" s="31" t="s">
        <v>371</v>
      </c>
      <c r="B295" s="9" t="s">
        <v>110</v>
      </c>
      <c r="C295" s="9" t="s">
        <v>71</v>
      </c>
      <c r="D295" s="9" t="s">
        <v>57</v>
      </c>
      <c r="E295" s="13">
        <v>0</v>
      </c>
      <c r="F295" s="14" t="s">
        <v>334</v>
      </c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 s="15" customFormat="1" ht="15.75">
      <c r="A296" s="31" t="s">
        <v>372</v>
      </c>
      <c r="B296" s="9" t="s">
        <v>111</v>
      </c>
      <c r="C296" s="9" t="s">
        <v>71</v>
      </c>
      <c r="D296" s="9" t="s">
        <v>28</v>
      </c>
      <c r="E296" s="13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 s="15" customFormat="1" ht="15.75">
      <c r="A297" s="31" t="s">
        <v>373</v>
      </c>
      <c r="B297" s="9" t="s">
        <v>68</v>
      </c>
      <c r="C297" s="9" t="s">
        <v>71</v>
      </c>
      <c r="D297" s="9" t="s">
        <v>326</v>
      </c>
      <c r="E297" s="13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 s="15" customFormat="1" ht="15.75">
      <c r="A298" s="31" t="s">
        <v>374</v>
      </c>
      <c r="B298" s="9" t="s">
        <v>112</v>
      </c>
      <c r="C298" s="9" t="s">
        <v>77</v>
      </c>
      <c r="D298" s="34">
        <f>E295/E2</f>
        <v>0</v>
      </c>
      <c r="E298" s="13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 s="15" customFormat="1" ht="15.75">
      <c r="A299" s="31"/>
      <c r="B299" s="28" t="s">
        <v>282</v>
      </c>
      <c r="C299" s="9" t="s">
        <v>77</v>
      </c>
      <c r="D299" s="40">
        <f>SUM(D134,D28,D34,D60,D66,D92,D110,D116,D122,D128,D144,D154,D212,D258)</f>
        <v>1268325.1730000002</v>
      </c>
      <c r="E299" s="13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4" ht="15.75">
      <c r="A300" s="42" t="s">
        <v>294</v>
      </c>
      <c r="B300" s="42"/>
      <c r="C300" s="42"/>
      <c r="D300" s="42"/>
    </row>
    <row r="301" spans="1:4" ht="15.75">
      <c r="A301" s="7" t="s">
        <v>295</v>
      </c>
      <c r="B301" s="8" t="s">
        <v>296</v>
      </c>
      <c r="C301" s="8" t="s">
        <v>297</v>
      </c>
      <c r="D301" s="8">
        <v>4</v>
      </c>
    </row>
    <row r="302" spans="1:4" ht="15.75">
      <c r="A302" s="7" t="s">
        <v>298</v>
      </c>
      <c r="B302" s="8" t="s">
        <v>299</v>
      </c>
      <c r="C302" s="8" t="s">
        <v>297</v>
      </c>
      <c r="D302" s="8">
        <v>4</v>
      </c>
    </row>
    <row r="303" spans="1:4" ht="31.5">
      <c r="A303" s="7" t="s">
        <v>300</v>
      </c>
      <c r="B303" s="8" t="s">
        <v>301</v>
      </c>
      <c r="C303" s="8" t="s">
        <v>297</v>
      </c>
      <c r="D303" s="8">
        <v>0</v>
      </c>
    </row>
    <row r="304" spans="1:4" ht="15.75">
      <c r="A304" s="7" t="s">
        <v>302</v>
      </c>
      <c r="B304" s="8" t="s">
        <v>303</v>
      </c>
      <c r="C304" s="8" t="s">
        <v>77</v>
      </c>
      <c r="D304" s="8">
        <v>-3047.66</v>
      </c>
    </row>
    <row r="305" spans="1:4" ht="15.75">
      <c r="A305" s="42" t="s">
        <v>304</v>
      </c>
      <c r="B305" s="42"/>
      <c r="C305" s="42"/>
      <c r="D305" s="42"/>
    </row>
    <row r="306" spans="1:4" ht="15.75">
      <c r="A306" s="7" t="s">
        <v>305</v>
      </c>
      <c r="B306" s="8" t="s">
        <v>76</v>
      </c>
      <c r="C306" s="8" t="s">
        <v>77</v>
      </c>
      <c r="D306" s="8">
        <v>0</v>
      </c>
    </row>
    <row r="307" spans="1:4" ht="31.5">
      <c r="A307" s="7" t="s">
        <v>306</v>
      </c>
      <c r="B307" s="8" t="s">
        <v>78</v>
      </c>
      <c r="C307" s="8" t="s">
        <v>77</v>
      </c>
      <c r="D307" s="8">
        <v>0</v>
      </c>
    </row>
    <row r="308" spans="1:4" ht="15.75">
      <c r="A308" s="7" t="s">
        <v>307</v>
      </c>
      <c r="B308" s="8" t="s">
        <v>80</v>
      </c>
      <c r="C308" s="8" t="s">
        <v>77</v>
      </c>
      <c r="D308" s="8">
        <v>0</v>
      </c>
    </row>
    <row r="309" spans="1:4" ht="15.75">
      <c r="A309" s="7" t="s">
        <v>308</v>
      </c>
      <c r="B309" s="8" t="s">
        <v>103</v>
      </c>
      <c r="C309" s="8" t="s">
        <v>77</v>
      </c>
      <c r="D309" s="8">
        <v>0</v>
      </c>
    </row>
    <row r="310" spans="1:4" ht="31.5">
      <c r="A310" s="7" t="s">
        <v>309</v>
      </c>
      <c r="B310" s="8" t="s">
        <v>310</v>
      </c>
      <c r="C310" s="8" t="s">
        <v>77</v>
      </c>
      <c r="D310" s="8">
        <v>0</v>
      </c>
    </row>
    <row r="311" spans="1:4" ht="15.75">
      <c r="A311" s="7" t="s">
        <v>311</v>
      </c>
      <c r="B311" s="8" t="s">
        <v>105</v>
      </c>
      <c r="C311" s="8" t="s">
        <v>77</v>
      </c>
      <c r="D311" s="8">
        <v>0</v>
      </c>
    </row>
    <row r="312" spans="1:4" ht="15.75">
      <c r="A312" s="42" t="s">
        <v>312</v>
      </c>
      <c r="B312" s="42"/>
      <c r="C312" s="42"/>
      <c r="D312" s="42"/>
    </row>
    <row r="313" spans="1:4" ht="15.75">
      <c r="A313" s="7" t="s">
        <v>313</v>
      </c>
      <c r="B313" s="8" t="s">
        <v>296</v>
      </c>
      <c r="C313" s="8" t="s">
        <v>297</v>
      </c>
      <c r="D313" s="8">
        <v>0</v>
      </c>
    </row>
    <row r="314" spans="1:4" ht="15.75">
      <c r="A314" s="7" t="s">
        <v>314</v>
      </c>
      <c r="B314" s="8" t="s">
        <v>299</v>
      </c>
      <c r="C314" s="8" t="s">
        <v>297</v>
      </c>
      <c r="D314" s="8">
        <v>0</v>
      </c>
    </row>
    <row r="315" spans="1:4" ht="15.75">
      <c r="A315" s="7" t="s">
        <v>315</v>
      </c>
      <c r="B315" s="8" t="s">
        <v>316</v>
      </c>
      <c r="C315" s="8" t="s">
        <v>297</v>
      </c>
      <c r="D315" s="8">
        <v>0</v>
      </c>
    </row>
    <row r="316" spans="1:4" ht="15.75">
      <c r="A316" s="7" t="s">
        <v>317</v>
      </c>
      <c r="B316" s="8" t="s">
        <v>303</v>
      </c>
      <c r="C316" s="8" t="s">
        <v>77</v>
      </c>
      <c r="D316" s="8">
        <v>0</v>
      </c>
    </row>
    <row r="317" spans="1:4" ht="15.75">
      <c r="A317" s="42" t="s">
        <v>318</v>
      </c>
      <c r="B317" s="42"/>
      <c r="C317" s="42"/>
      <c r="D317" s="42"/>
    </row>
    <row r="318" spans="1:4" ht="15.75">
      <c r="A318" s="7" t="s">
        <v>319</v>
      </c>
      <c r="B318" s="8" t="s">
        <v>320</v>
      </c>
      <c r="C318" s="8" t="s">
        <v>297</v>
      </c>
      <c r="D318" s="8">
        <v>0</v>
      </c>
    </row>
    <row r="319" spans="1:4" ht="15.75">
      <c r="A319" s="7" t="s">
        <v>321</v>
      </c>
      <c r="B319" s="8" t="s">
        <v>322</v>
      </c>
      <c r="C319" s="8" t="s">
        <v>297</v>
      </c>
      <c r="D319" s="8">
        <v>0</v>
      </c>
    </row>
    <row r="320" spans="1:4" ht="31.5">
      <c r="A320" s="7" t="s">
        <v>323</v>
      </c>
      <c r="B320" s="8" t="s">
        <v>324</v>
      </c>
      <c r="C320" s="8" t="s">
        <v>77</v>
      </c>
      <c r="D320" s="8">
        <v>0</v>
      </c>
    </row>
  </sheetData>
  <sheetProtection/>
  <mergeCells count="8">
    <mergeCell ref="F145:F146"/>
    <mergeCell ref="A317:D317"/>
    <mergeCell ref="A2:D2"/>
    <mergeCell ref="A26:D26"/>
    <mergeCell ref="A8:D8"/>
    <mergeCell ref="A300:D300"/>
    <mergeCell ref="A305:D305"/>
    <mergeCell ref="A312:D31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2018-03-28T05:34:30Z</dcterms:modified>
  <cp:category/>
  <cp:version/>
  <cp:contentType/>
  <cp:contentStatus/>
</cp:coreProperties>
</file>