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<sst xmlns="http://schemas.openxmlformats.org/spreadsheetml/2006/main" count="969" uniqueCount="386">
  <si>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</si>
  <si>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</si>
  <si>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</si>
  <si>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</si>
  <si>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</si>
  <si>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</si>
  <si>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</si>
  <si>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</si>
  <si>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</si>
  <si>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</si>
  <si>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</si>
  <si>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</si>
  <si>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</si>
  <si>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</si>
  <si>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</si>
  <si>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</si>
  <si>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</si>
  <si>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</si>
  <si>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</si>
  <si>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</si>
  <si>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</si>
  <si>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</si>
  <si>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</si>
  <si>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</si>
  <si>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</si>
  <si>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</si>
  <si>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</si>
  <si>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</si>
  <si>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</si>
  <si>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</si>
  <si>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</si>
  <si>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</si>
  <si>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</si>
  <si>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</si>
  <si>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</si>
  <si>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</si>
  <si>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</si>
  <si>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</si>
  <si>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</si>
  <si>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</si>
  <si>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</si>
  <si>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</si>
  <si>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</si>
  <si>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</si>
  <si>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</si>
  <si>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</si>
  <si>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</si>
  <si>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</si>
  <si>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</si>
  <si>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</si>
  <si>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</si>
  <si>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</si>
  <si>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</si>
  <si>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</si>
  <si>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</si>
  <si>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</si>
  <si>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</si>
  <si>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</si>
  <si>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</si>
  <si>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</si>
  <si>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</si>
  <si>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</si>
  <si>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</si>
  <si>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</si>
  <si>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</si>
  <si>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</si>
  <si>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</si>
  <si>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</si>
  <si>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</si>
  <si>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</si>
  <si>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</si>
  <si>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</si>
  <si>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</si>
  <si>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</si>
  <si>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</si>
  <si>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</si>
  <si>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</si>
  <si>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</si>
  <si>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</si>
  <si>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</si>
  <si>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</si>
  <si>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</si>
  <si>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</si>
  <si>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</si>
  <si>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</si>
  <si>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</si>
  <si>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</si>
  <si>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</si>
  <si>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</si>
  <si>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</si>
  <si>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</si>
  <si>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</si>
  <si>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</si>
  <si>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</si>
  <si>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</si>
  <si>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</si>
  <si>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</si>
  <si>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</si>
  <si>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</si>
  <si>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</si>
  <si>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</si>
  <si>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</si>
  <si>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</si>
  <si>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</si>
  <si>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</si>
  <si>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</si>
  <si>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</si>
  <si>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</si>
  <si>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</si>
  <si>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</si>
  <si>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</si>
  <si>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</si>
  <si>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</si>
  <si>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</si>
  <si>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</si>
  <si>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</si>
  <si>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</si>
  <si>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</si>
  <si>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</si>
  <si>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</si>
  <si>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</si>
  <si>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</si>
  <si>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</si>
  <si>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</si>
  <si>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</si>
  <si>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</si>
  <si>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</si>
  <si>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</si>
  <si>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</si>
  <si>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</si>
  <si>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</si>
  <si>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</si>
  <si>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</si>
  <si>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</si>
  <si>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</si>
  <si>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</si>
  <si>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</si>
  <si>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</si>
  <si>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</si>
  <si>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</si>
  <si>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</si>
  <si>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</si>
  <si>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</si>
  <si>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</si>
  <si>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</si>
  <si>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</si>
  <si>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</si>
  <si>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</si>
  <si>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</si>
  <si>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</si>
  <si>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</si>
  <si>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</si>
  <si>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</si>
  <si>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</si>
  <si>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</si>
  <si>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</si>
  <si>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</si>
  <si>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</si>
  <si>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</si>
  <si>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</si>
  <si>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</si>
  <si>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</si>
  <si>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</si>
  <si>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</si>
  <si>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</si>
  <si>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</si>
  <si>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</si>
  <si>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</si>
  <si>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</si>
  <si>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</si>
  <si>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</si>
  <si>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</si>
  <si>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</si>
  <si>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</si>
  <si>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</si>
  <si>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</si>
  <si>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</si>
  <si>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</si>
  <si>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</si>
  <si>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</si>
  <si>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</si>
  <si>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</si>
  <si>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</si>
  <si>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</si>
  <si>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</si>
  <si>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</si>
  <si>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</si>
  <si>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</si>
  <si>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</si>
  <si>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</si>
  <si>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</si>
  <si>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</si>
  <si>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</si>
  <si>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</si>
  <si>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</si>
  <si>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</si>
  <si>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</si>
  <si>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</si>
  <si>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</si>
  <si>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</si>
  <si>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</si>
  <si>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</si>
  <si>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</si>
  <si>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</si>
  <si>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</si>
  <si>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</si>
  <si>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</si>
  <si>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</si>
  <si>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</si>
  <si>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</si>
  <si>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</si>
  <si>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</si>
  <si>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</si>
  <si>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</si>
  <si>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</si>
  <si>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</si>
  <si>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</si>
  <si>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</si>
  <si>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</si>
  <si>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</si>
  <si>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</si>
  <si>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</si>
  <si>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</si>
  <si>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</si>
  <si>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</si>
  <si>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</si>
  <si>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</si>
  <si>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</si>
  <si>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</si>
  <si>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</si>
  <si>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</si>
  <si>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</si>
  <si>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</si>
  <si>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</si>
  <si>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</si>
  <si>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</si>
  <si>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</si>
  <si>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</si>
  <si>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</si>
  <si>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</si>
  <si>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</si>
  <si>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</si>
  <si>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</si>
  <si>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</si>
  <si>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</si>
  <si>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</si>
  <si>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</si>
  <si>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</si>
  <si>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</si>
  <si>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</si>
  <si>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</si>
  <si>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</si>
  <si>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</si>
  <si>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</si>
  <si>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</si>
  <si>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</si>
  <si>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</si>
  <si>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</si>
  <si>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</si>
  <si>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</si>
  <si>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</si>
  <si>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</si>
  <si>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</si>
  <si>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</si>
  <si>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</si>
  <si>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</si>
  <si>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</si>
  <si>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</si>
  <si>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</si>
  <si>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</si>
  <si>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</si>
  <si>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</si>
  <si>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</si>
  <si>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</si>
  <si>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</si>
  <si>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</si>
  <si>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</si>
  <si>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</si>
  <si>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</si>
  <si>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</si>
  <si>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</si>
  <si>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</si>
  <si>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</si>
  <si>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</si>
  <si>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</si>
  <si>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</si>
  <si>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</si>
  <si>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</si>
  <si>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</si>
  <si>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</si>
  <si>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</si>
  <si>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</si>
  <si>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</si>
  <si>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</si>
  <si>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</si>
  <si>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</si>
  <si>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</si>
  <si>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</si>
  <si>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</si>
  <si>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</si>
  <si>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</si>
  <si>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</si>
  <si>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</si>
  <si>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</si>
  <si>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</si>
  <si>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</si>
  <si>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</si>
  <si>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</si>
  <si>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</si>
  <si>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</si>
  <si>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</si>
  <si>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</si>
  <si>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</si>
  <si>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</si>
  <si>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</si>
  <si>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</si>
  <si>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</si>
  <si>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</si>
  <si>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</si>
  <si>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</si>
  <si>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</si>
  <si>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</si>
  <si>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</si>
  <si>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</si>
  <si>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</si>
  <si>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</si>
  <si>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</si>
  <si>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</si>
  <si>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</si>
  <si>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</si>
  <si>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</si>
  <si>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</si>
  <si>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</si>
  <si>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</si>
  <si>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</si>
  <si>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</si>
  <si>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</si>
  <si>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</si>
  <si>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</si>
  <si>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</si>
  <si>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</si>
  <si>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</si>
  <si>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</si>
  <si>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</si>
  <si>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</si>
  <si>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</si>
  <si>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</si>
  <si>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</si>
  <si>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</si>
  <si>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</si>
  <si>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</si>
  <si>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</si>
  <si>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</si>
  <si>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</si>
  <si>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</si>
  <si>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</si>
  <si>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</si>
  <si>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</si>
  <si>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</si>
  <si>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</si>
  <si>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</si>
  <si>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</si>
  <si>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</si>
  <si>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</si>
  <si>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</si>
  <si>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</si>
  <si>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</si>
  <si>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</si>
  <si>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</si>
  <si>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</si>
  <si>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</si>
  <si>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</si>
  <si>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</si>
  <si>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</si>
  <si>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</si>
  <si>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</si>
  <si>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</si>
  <si>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</si>
  <si>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</si>
  <si>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</si>
  <si>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</si>
  <si>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</si>
  <si>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4  ул. Желябова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</si>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</sst>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O123">
            <v>153421.6043916</v>
          </cell>
        </row>
        <row r="124">
          <cell r="CO124">
            <v>256280.28591600014</v>
          </cell>
        </row>
        <row r="125">
          <cell r="CO125">
            <v>40045.581840000006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SheetLayoutView="90" zoomScalePageLayoutView="0" workbookViewId="0" topLeftCell="B1">
      <selection activeCell="K173" sqref="K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382</v>
      </c>
      <c r="B2" s="44"/>
      <c r="C2" s="44"/>
      <c r="D2" s="44"/>
      <c r="E2" s="1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-20587.52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102110.01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449747.47214760014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'[1]гук(2016)'!$CO$124</f>
        <v>256280.28591600014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'[1]гук(2016)'!$CO$123</f>
        <v>153421.6043916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'[1]гук(2016)'!$CO$125</f>
        <v>40045.581840000006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467871.16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467871.16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447283.63999999996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0.71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D16-D255+D10</f>
        <v>-31923.072999999957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v>81436.83</v>
      </c>
      <c r="E25" s="1">
        <f>D12-(D16+D10)+D260-D24+D11</f>
        <v>136496.91514760014</v>
      </c>
    </row>
    <row r="26" spans="1:22" s="14" customFormat="1" ht="35.25" customHeight="1">
      <c r="A26" s="45" t="s">
        <v>105</v>
      </c>
      <c r="B26" s="45"/>
      <c r="C26" s="45"/>
      <c r="D26" s="45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28921.45</v>
      </c>
      <c r="E28" s="17">
        <v>28921.45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10.620001468806228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119</v>
      </c>
      <c r="B34" s="9" t="s">
        <v>108</v>
      </c>
      <c r="C34" s="9" t="s">
        <v>76</v>
      </c>
      <c r="D34" s="31">
        <f>E35+E39+E43+E47+E51+E55</f>
        <v>35117.5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0" t="s">
        <v>120</v>
      </c>
      <c r="B35" s="9" t="s">
        <v>109</v>
      </c>
      <c r="C35" s="9" t="s">
        <v>70</v>
      </c>
      <c r="D35" s="9" t="s">
        <v>14</v>
      </c>
      <c r="E35" s="12">
        <v>1764.7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0" t="s">
        <v>123</v>
      </c>
      <c r="B38" s="9" t="s">
        <v>111</v>
      </c>
      <c r="C38" s="9" t="s">
        <v>76</v>
      </c>
      <c r="D38" s="32">
        <f>E35/E2</f>
        <v>0.6480005875224911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843.13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0" t="s">
        <v>127</v>
      </c>
      <c r="B42" s="9" t="s">
        <v>111</v>
      </c>
      <c r="C42" s="9" t="s">
        <v>76</v>
      </c>
      <c r="D42" s="32">
        <f>E39/E2</f>
        <v>0.3095986486982705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0" t="s">
        <v>128</v>
      </c>
      <c r="B43" s="9" t="s">
        <v>109</v>
      </c>
      <c r="C43" s="9" t="s">
        <v>70</v>
      </c>
      <c r="D43" s="9" t="s">
        <v>15</v>
      </c>
      <c r="E43" s="12">
        <v>9277.74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0" t="s">
        <v>131</v>
      </c>
      <c r="B46" s="9" t="s">
        <v>111</v>
      </c>
      <c r="C46" s="9" t="s">
        <v>76</v>
      </c>
      <c r="D46" s="31">
        <f>E43/E2</f>
        <v>3.4068005728344284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0" t="s">
        <v>342</v>
      </c>
      <c r="B47" s="9" t="s">
        <v>109</v>
      </c>
      <c r="C47" s="9" t="s">
        <v>70</v>
      </c>
      <c r="D47" s="9" t="s">
        <v>16</v>
      </c>
      <c r="E47" s="12">
        <v>23231.93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0" t="s">
        <v>345</v>
      </c>
      <c r="B50" s="9" t="s">
        <v>111</v>
      </c>
      <c r="C50" s="9" t="s">
        <v>76</v>
      </c>
      <c r="D50" s="32">
        <f>E47/E2</f>
        <v>8.530800866595674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133</v>
      </c>
      <c r="B60" s="9" t="s">
        <v>108</v>
      </c>
      <c r="C60" s="9" t="s">
        <v>76</v>
      </c>
      <c r="D60" s="31">
        <f>E60</f>
        <v>22383.89</v>
      </c>
      <c r="E60" s="12">
        <v>22383.89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0" t="s">
        <v>137</v>
      </c>
      <c r="B64" s="9" t="s">
        <v>111</v>
      </c>
      <c r="C64" s="9" t="s">
        <v>76</v>
      </c>
      <c r="D64" s="33">
        <f>E60/E2</f>
        <v>8.219399258252855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.75">
      <c r="A65" s="26" t="s">
        <v>138</v>
      </c>
      <c r="B65" s="27" t="s">
        <v>107</v>
      </c>
      <c r="C65" s="27" t="s">
        <v>70</v>
      </c>
      <c r="D65" s="27" t="s">
        <v>381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.7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0" t="s">
        <v>140</v>
      </c>
      <c r="B67" s="9" t="s">
        <v>109</v>
      </c>
      <c r="C67" s="9" t="s">
        <v>70</v>
      </c>
      <c r="D67" s="9" t="s">
        <v>381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.7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.75">
      <c r="A72" s="30" t="s">
        <v>145</v>
      </c>
      <c r="B72" s="9" t="s">
        <v>108</v>
      </c>
      <c r="C72" s="9" t="s">
        <v>76</v>
      </c>
      <c r="D72" s="31">
        <f>E72</f>
        <v>40045.58</v>
      </c>
      <c r="E72" s="12">
        <v>40045.58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0" t="s">
        <v>149</v>
      </c>
      <c r="B76" s="9" t="s">
        <v>111</v>
      </c>
      <c r="C76" s="9" t="s">
        <v>76</v>
      </c>
      <c r="D76" s="33">
        <f>E72/E2</f>
        <v>14.704799324349136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1.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.75">
      <c r="A78" s="30" t="s">
        <v>152</v>
      </c>
      <c r="B78" s="9" t="s">
        <v>108</v>
      </c>
      <c r="C78" s="9" t="s">
        <v>76</v>
      </c>
      <c r="D78" s="9">
        <f>E79</f>
        <v>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0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1.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f>2240.92+635.78</f>
        <v>2876.7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.75">
      <c r="A84" s="30" t="s">
        <v>159</v>
      </c>
      <c r="B84" s="9" t="s">
        <v>108</v>
      </c>
      <c r="C84" s="9" t="s">
        <v>76</v>
      </c>
      <c r="D84" s="9">
        <f>E83</f>
        <v>2876.7</v>
      </c>
      <c r="E84" s="12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30" t="s">
        <v>163</v>
      </c>
      <c r="B88" s="9" t="s">
        <v>111</v>
      </c>
      <c r="C88" s="9" t="s">
        <v>76</v>
      </c>
      <c r="D88" s="33">
        <f>E83/F84</f>
        <v>958.9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.7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.75">
      <c r="A90" s="30" t="s">
        <v>165</v>
      </c>
      <c r="B90" s="9" t="s">
        <v>108</v>
      </c>
      <c r="C90" s="9" t="s">
        <v>76</v>
      </c>
      <c r="D90" s="9">
        <f>E91+E95</f>
        <v>89495.59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30" t="s">
        <v>166</v>
      </c>
      <c r="B91" s="9" t="s">
        <v>109</v>
      </c>
      <c r="C91" s="9" t="s">
        <v>70</v>
      </c>
      <c r="D91" s="9" t="s">
        <v>6</v>
      </c>
      <c r="E91" s="12">
        <v>27731.15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0" t="s">
        <v>169</v>
      </c>
      <c r="B94" s="9" t="s">
        <v>111</v>
      </c>
      <c r="C94" s="9" t="s">
        <v>76</v>
      </c>
      <c r="D94" s="33">
        <f>E91/E2</f>
        <v>10.182921455586971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30" t="s">
        <v>170</v>
      </c>
      <c r="B95" s="9" t="s">
        <v>109</v>
      </c>
      <c r="C95" s="9" t="s">
        <v>70</v>
      </c>
      <c r="D95" s="9" t="s">
        <v>5</v>
      </c>
      <c r="E95" s="12">
        <v>61764.44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0" t="s">
        <v>173</v>
      </c>
      <c r="B98" s="9" t="s">
        <v>111</v>
      </c>
      <c r="C98" s="9" t="s">
        <v>76</v>
      </c>
      <c r="D98" s="33">
        <f>E95/E2</f>
        <v>22.67999853119377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7.2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.75">
      <c r="A100" s="30" t="s">
        <v>176</v>
      </c>
      <c r="B100" s="9" t="s">
        <v>108</v>
      </c>
      <c r="C100" s="9" t="s">
        <v>76</v>
      </c>
      <c r="D100" s="9">
        <f>E101+E105</f>
        <v>256.5</v>
      </c>
      <c r="E100" s="12"/>
      <c r="F100" s="9">
        <v>712.5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2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30" t="s">
        <v>180</v>
      </c>
      <c r="B104" s="9" t="s">
        <v>111</v>
      </c>
      <c r="C104" s="9" t="s">
        <v>76</v>
      </c>
      <c r="D104" s="33">
        <f>E101/F100</f>
        <v>0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256.5</v>
      </c>
      <c r="F105" s="9">
        <f>F100</f>
        <v>712.5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0" t="s">
        <v>184</v>
      </c>
      <c r="B108" s="9" t="s">
        <v>111</v>
      </c>
      <c r="C108" s="9" t="s">
        <v>76</v>
      </c>
      <c r="D108" s="33">
        <f>E105/F105</f>
        <v>0.36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3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.7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75388.9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733.38+488.02</f>
        <v>1221.4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0" t="s">
        <v>190</v>
      </c>
      <c r="B114" s="9" t="s">
        <v>111</v>
      </c>
      <c r="C114" s="9" t="s">
        <v>76</v>
      </c>
      <c r="D114" s="33">
        <f>E111/E2</f>
        <v>0.44849998163992216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4546.55+2557.45+756.15</f>
        <v>7860.15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30" t="s">
        <v>194</v>
      </c>
      <c r="B118" s="9" t="s">
        <v>111</v>
      </c>
      <c r="C118" s="9" t="s">
        <v>76</v>
      </c>
      <c r="D118" s="33">
        <f>E115/E2</f>
        <v>2.886259317739507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1549.01+373.91</f>
        <v>1922.92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30" t="s">
        <v>198</v>
      </c>
      <c r="B122" s="9" t="s">
        <v>111</v>
      </c>
      <c r="C122" s="9" t="s">
        <v>76</v>
      </c>
      <c r="D122" s="33">
        <f>E119/E2</f>
        <v>0.7060992178606837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654.14+27082.67</f>
        <v>27736.809999999998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0" t="s">
        <v>202</v>
      </c>
      <c r="B126" s="9" t="s">
        <v>111</v>
      </c>
      <c r="C126" s="9" t="s">
        <v>76</v>
      </c>
      <c r="D126" s="33">
        <f>E123/E2</f>
        <v>10.18499981639922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14819.11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30" t="s">
        <v>206</v>
      </c>
      <c r="B130" s="9" t="s">
        <v>111</v>
      </c>
      <c r="C130" s="9" t="s">
        <v>76</v>
      </c>
      <c r="D130" s="33">
        <f>E127/E2</f>
        <v>5.441600264385121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4637.78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30" t="s">
        <v>210</v>
      </c>
      <c r="B134" s="9" t="s">
        <v>111</v>
      </c>
      <c r="C134" s="9" t="s">
        <v>76</v>
      </c>
      <c r="D134" s="33">
        <f>E131/E2</f>
        <v>1.7030000367201554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4035.93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0" t="s">
        <v>214</v>
      </c>
      <c r="B138" s="9" t="s">
        <v>111</v>
      </c>
      <c r="C138" s="9" t="s">
        <v>76</v>
      </c>
      <c r="D138" s="33">
        <f>E135/E2</f>
        <v>1.4819997796790656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1965.13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0" t="s">
        <v>218</v>
      </c>
      <c r="B142" s="9" t="s">
        <v>111</v>
      </c>
      <c r="C142" s="9" t="s">
        <v>76</v>
      </c>
      <c r="D142" s="33">
        <f>E139/E2</f>
        <v>0.7215987955788933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v>929.73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30" t="s">
        <v>355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0" t="s">
        <v>357</v>
      </c>
      <c r="B146" s="9" t="s">
        <v>111</v>
      </c>
      <c r="C146" s="9" t="s">
        <v>76</v>
      </c>
      <c r="D146" s="33">
        <f>E143/E2</f>
        <v>0.34139830352880696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691.48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30" t="s">
        <v>361</v>
      </c>
      <c r="B154" s="9" t="s">
        <v>111</v>
      </c>
      <c r="C154" s="9" t="s">
        <v>76</v>
      </c>
      <c r="D154" s="33">
        <f>E151/E2</f>
        <v>0.25391253258913815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f>582.51+4906.89</f>
        <v>5489.400000000001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0" t="s">
        <v>365</v>
      </c>
      <c r="B158" s="9" t="s">
        <v>111</v>
      </c>
      <c r="C158" s="9" t="s">
        <v>76</v>
      </c>
      <c r="D158" s="33">
        <f>E155/E2</f>
        <v>2.015716226636801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0"/>
      <c r="B159" s="9" t="s">
        <v>109</v>
      </c>
      <c r="C159" s="9" t="s">
        <v>70</v>
      </c>
      <c r="D159" s="33" t="s">
        <v>376</v>
      </c>
      <c r="E159" s="12">
        <v>1720.06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2359</v>
      </c>
      <c r="F163" s="36"/>
      <c r="G163" s="3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30" t="s">
        <v>367</v>
      </c>
      <c r="B164" s="9" t="s">
        <v>110</v>
      </c>
      <c r="C164" s="9" t="s">
        <v>70</v>
      </c>
      <c r="D164" s="9" t="s">
        <v>27</v>
      </c>
      <c r="E164" s="12"/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30" t="s">
        <v>368</v>
      </c>
      <c r="B165" s="9" t="s">
        <v>67</v>
      </c>
      <c r="C165" s="9" t="s">
        <v>70</v>
      </c>
      <c r="D165" s="9" t="s">
        <v>12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30" t="s">
        <v>369</v>
      </c>
      <c r="B166" s="9" t="s">
        <v>111</v>
      </c>
      <c r="C166" s="9" t="s">
        <v>76</v>
      </c>
      <c r="D166" s="33">
        <f>E163/E2</f>
        <v>0.8662284728087246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0" t="s">
        <v>220</v>
      </c>
      <c r="B168" s="9" t="s">
        <v>108</v>
      </c>
      <c r="C168" s="9" t="s">
        <v>76</v>
      </c>
      <c r="D168" s="31">
        <f>E169+E173+E177+E181+E185+E189+E193+E197+E201+E205+E209</f>
        <v>163387.693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4938.23+10654.88+2148.426</f>
        <v>17741.536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30" t="s">
        <v>224</v>
      </c>
      <c r="B172" s="9" t="s">
        <v>111</v>
      </c>
      <c r="C172" s="9" t="s">
        <v>76</v>
      </c>
      <c r="D172" s="33">
        <f>E169</f>
        <v>17741.536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30"/>
      <c r="B173" s="9" t="s">
        <v>109</v>
      </c>
      <c r="C173" s="9" t="s">
        <v>70</v>
      </c>
      <c r="D173" s="9" t="s">
        <v>380</v>
      </c>
      <c r="E173" s="12">
        <f>31591.17+3018.027</f>
        <v>34609.197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0"/>
      <c r="B176" s="9" t="s">
        <v>111</v>
      </c>
      <c r="C176" s="9" t="s">
        <v>76</v>
      </c>
      <c r="D176" s="33">
        <f>E173</f>
        <v>34609.197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30" t="s">
        <v>225</v>
      </c>
      <c r="B177" s="9" t="s">
        <v>109</v>
      </c>
      <c r="C177" s="9" t="s">
        <v>70</v>
      </c>
      <c r="D177" s="9" t="s">
        <v>44</v>
      </c>
      <c r="E177" s="12">
        <v>53.92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30" t="s">
        <v>226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30" t="s">
        <v>227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30" t="s">
        <v>228</v>
      </c>
      <c r="B180" s="9" t="s">
        <v>111</v>
      </c>
      <c r="C180" s="9" t="s">
        <v>76</v>
      </c>
      <c r="D180" s="33">
        <f>E177/E2</f>
        <v>0.019799507949913708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30" t="s">
        <v>229</v>
      </c>
      <c r="B181" s="9" t="s">
        <v>109</v>
      </c>
      <c r="C181" s="9" t="s">
        <v>70</v>
      </c>
      <c r="D181" s="9" t="s">
        <v>45</v>
      </c>
      <c r="E181" s="12">
        <f>957.17+5841.26</f>
        <v>6798.43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0" t="s">
        <v>230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30" t="s">
        <v>231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0" t="s">
        <v>232</v>
      </c>
      <c r="B184" s="9" t="s">
        <v>111</v>
      </c>
      <c r="C184" s="9" t="s">
        <v>76</v>
      </c>
      <c r="D184" s="33">
        <f>E181/E2</f>
        <v>2.496394080710902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30" t="s">
        <v>233</v>
      </c>
      <c r="B185" s="9" t="s">
        <v>109</v>
      </c>
      <c r="C185" s="9" t="s">
        <v>70</v>
      </c>
      <c r="D185" s="9" t="s">
        <v>46</v>
      </c>
      <c r="E185" s="12">
        <f>302.69+9095.52</f>
        <v>9398.210000000001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0" t="s">
        <v>234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30" t="s">
        <v>235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0" t="s">
        <v>236</v>
      </c>
      <c r="B188" s="9" t="s">
        <v>111</v>
      </c>
      <c r="C188" s="9" t="s">
        <v>76</v>
      </c>
      <c r="D188" s="33">
        <f>E185/E2</f>
        <v>3.4510373443983404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30" t="s">
        <v>237</v>
      </c>
      <c r="B189" s="9" t="s">
        <v>109</v>
      </c>
      <c r="C189" s="9" t="s">
        <v>70</v>
      </c>
      <c r="D189" s="9" t="s">
        <v>324</v>
      </c>
      <c r="E189" s="12">
        <f>302.69+7494.16+24368.59+6909.55</f>
        <v>39074.99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0" t="s">
        <v>238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30" t="s">
        <v>240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0" t="s">
        <v>241</v>
      </c>
      <c r="B192" s="9" t="s">
        <v>111</v>
      </c>
      <c r="C192" s="9" t="s">
        <v>76</v>
      </c>
      <c r="D192" s="33">
        <f>E189/E2</f>
        <v>14.348397165203979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30"/>
      <c r="B193" s="9" t="s">
        <v>109</v>
      </c>
      <c r="C193" s="9" t="s">
        <v>70</v>
      </c>
      <c r="D193" s="9" t="s">
        <v>379</v>
      </c>
      <c r="E193" s="12">
        <f>185.61+387.44+2386.34</f>
        <v>2959.3900000000003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0"/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30"/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0"/>
      <c r="B196" s="9" t="s">
        <v>111</v>
      </c>
      <c r="C196" s="9" t="s">
        <v>76</v>
      </c>
      <c r="D196" s="33">
        <f>E193/E2</f>
        <v>1.08669261557669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30" t="s">
        <v>242</v>
      </c>
      <c r="B197" s="9" t="s">
        <v>109</v>
      </c>
      <c r="C197" s="9" t="s">
        <v>70</v>
      </c>
      <c r="D197" s="9" t="s">
        <v>47</v>
      </c>
      <c r="E197" s="12">
        <f>3360.18+1257.85+459.99</f>
        <v>5078.0199999999995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0" t="s">
        <v>239</v>
      </c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30" t="s">
        <v>243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30" t="s">
        <v>244</v>
      </c>
      <c r="B200" s="9" t="s">
        <v>111</v>
      </c>
      <c r="C200" s="9" t="s">
        <v>76</v>
      </c>
      <c r="D200" s="33">
        <f>E197/E2</f>
        <v>1.8646568501450442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30" t="s">
        <v>245</v>
      </c>
      <c r="B201" s="9" t="s">
        <v>109</v>
      </c>
      <c r="C201" s="9" t="s">
        <v>70</v>
      </c>
      <c r="D201" s="9" t="s">
        <v>48</v>
      </c>
      <c r="E201" s="12">
        <v>238.58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30" t="s">
        <v>246</v>
      </c>
      <c r="B202" s="9" t="s">
        <v>110</v>
      </c>
      <c r="C202" s="9" t="s">
        <v>70</v>
      </c>
      <c r="D202" s="9" t="s">
        <v>27</v>
      </c>
      <c r="E202" s="12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30" t="s">
        <v>247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30" t="s">
        <v>248</v>
      </c>
      <c r="B204" s="9" t="s">
        <v>111</v>
      </c>
      <c r="C204" s="9" t="s">
        <v>76</v>
      </c>
      <c r="D204" s="33">
        <f>E201/E2</f>
        <v>0.0876069474534572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30" t="s">
        <v>249</v>
      </c>
      <c r="B205" s="9" t="s">
        <v>109</v>
      </c>
      <c r="C205" s="9" t="s">
        <v>70</v>
      </c>
      <c r="D205" s="9" t="s">
        <v>49</v>
      </c>
      <c r="E205" s="12">
        <f>19130.05+1007.62+12749.33+544.81+3509.58+5004.99+387.44+853.25+3566.79+681.56</f>
        <v>47435.42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30" t="s">
        <v>250</v>
      </c>
      <c r="B206" s="9" t="s">
        <v>110</v>
      </c>
      <c r="C206" s="9" t="s">
        <v>70</v>
      </c>
      <c r="D206" s="9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30" t="s">
        <v>251</v>
      </c>
      <c r="B207" s="9" t="s">
        <v>67</v>
      </c>
      <c r="C207" s="9" t="s">
        <v>70</v>
      </c>
      <c r="D207" s="9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0" t="s">
        <v>252</v>
      </c>
      <c r="B208" s="9" t="s">
        <v>111</v>
      </c>
      <c r="C208" s="9" t="s">
        <v>76</v>
      </c>
      <c r="D208" s="33">
        <f>E205/E2</f>
        <v>17.418360077846728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30"/>
      <c r="B209" s="9" t="s">
        <v>109</v>
      </c>
      <c r="C209" s="9" t="s">
        <v>70</v>
      </c>
      <c r="D209" s="33" t="s">
        <v>377</v>
      </c>
      <c r="E209" s="12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30"/>
      <c r="B210" s="9" t="s">
        <v>110</v>
      </c>
      <c r="C210" s="9" t="s">
        <v>70</v>
      </c>
      <c r="D210" s="33" t="s">
        <v>27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30"/>
      <c r="B211" s="9" t="s">
        <v>67</v>
      </c>
      <c r="C211" s="9" t="s">
        <v>70</v>
      </c>
      <c r="D211" s="33" t="s">
        <v>12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30"/>
      <c r="B212" s="9" t="s">
        <v>111</v>
      </c>
      <c r="C212" s="9" t="s">
        <v>76</v>
      </c>
      <c r="D212" s="33">
        <f>E209/E2</f>
        <v>0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6" t="s">
        <v>287</v>
      </c>
      <c r="B213" s="27" t="s">
        <v>107</v>
      </c>
      <c r="C213" s="27" t="s">
        <v>70</v>
      </c>
      <c r="D213" s="27" t="s">
        <v>50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30" t="s">
        <v>253</v>
      </c>
      <c r="B214" s="9" t="s">
        <v>108</v>
      </c>
      <c r="C214" s="9" t="s">
        <v>76</v>
      </c>
      <c r="D214" s="31">
        <f>E215+E219+E223+E227+E231+E235+E239+E243+E247+E251</f>
        <v>21332.91</v>
      </c>
      <c r="E214" s="12"/>
      <c r="F214" s="38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30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0" t="s">
        <v>283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30" t="s">
        <v>255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30" t="s">
        <v>256</v>
      </c>
      <c r="B218" s="9" t="s">
        <v>111</v>
      </c>
      <c r="C218" s="9" t="s">
        <v>76</v>
      </c>
      <c r="D218" s="9">
        <v>0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30" t="s">
        <v>257</v>
      </c>
      <c r="B219" s="9" t="s">
        <v>109</v>
      </c>
      <c r="C219" s="9" t="s">
        <v>70</v>
      </c>
      <c r="D219" s="9" t="s">
        <v>53</v>
      </c>
      <c r="E219" s="12">
        <f>1828.25+9247.25</f>
        <v>11075.5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0" t="s">
        <v>258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30" t="s">
        <v>259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0" t="s">
        <v>260</v>
      </c>
      <c r="B222" s="9" t="s">
        <v>111</v>
      </c>
      <c r="C222" s="9" t="s">
        <v>76</v>
      </c>
      <c r="D222" s="33">
        <f>E219/E2</f>
        <v>4.066940843829178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30" t="s">
        <v>261</v>
      </c>
      <c r="B223" s="9" t="s">
        <v>109</v>
      </c>
      <c r="C223" s="9" t="s">
        <v>70</v>
      </c>
      <c r="D223" s="9" t="s">
        <v>52</v>
      </c>
      <c r="E223" s="12">
        <v>345.44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0" t="s">
        <v>262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30" t="s">
        <v>263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0" t="s">
        <v>264</v>
      </c>
      <c r="B226" s="9" t="s">
        <v>111</v>
      </c>
      <c r="C226" s="9" t="s">
        <v>76</v>
      </c>
      <c r="D226" s="33">
        <f>E223/E2</f>
        <v>0.1268461058274887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30" t="s">
        <v>265</v>
      </c>
      <c r="B227" s="9" t="s">
        <v>109</v>
      </c>
      <c r="C227" s="9" t="s">
        <v>70</v>
      </c>
      <c r="D227" s="9" t="s">
        <v>288</v>
      </c>
      <c r="E227" s="12">
        <v>1224.17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0" t="s">
        <v>266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30" t="s">
        <v>267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0" t="s">
        <v>268</v>
      </c>
      <c r="B230" s="9" t="s">
        <v>111</v>
      </c>
      <c r="C230" s="9" t="s">
        <v>76</v>
      </c>
      <c r="D230" s="33">
        <f>E227/E2</f>
        <v>0.449517129952631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30" t="s">
        <v>269</v>
      </c>
      <c r="B231" s="9" t="s">
        <v>109</v>
      </c>
      <c r="C231" s="9" t="s">
        <v>70</v>
      </c>
      <c r="D231" s="9" t="s">
        <v>338</v>
      </c>
      <c r="E231" s="12">
        <v>6353.02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0" t="s">
        <v>270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30" t="s">
        <v>271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0" t="s">
        <v>272</v>
      </c>
      <c r="B234" s="9" t="s">
        <v>111</v>
      </c>
      <c r="C234" s="9" t="s">
        <v>76</v>
      </c>
      <c r="D234" s="33">
        <f>E231/E2+E232/E2</f>
        <v>2.3328388352366614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30" t="s">
        <v>273</v>
      </c>
      <c r="B235" s="9" t="s">
        <v>109</v>
      </c>
      <c r="C235" s="9" t="s">
        <v>70</v>
      </c>
      <c r="D235" s="9" t="s">
        <v>1</v>
      </c>
      <c r="E235" s="12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0" t="s">
        <v>274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30" t="s">
        <v>275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0" t="s">
        <v>276</v>
      </c>
      <c r="B238" s="9" t="s">
        <v>111</v>
      </c>
      <c r="C238" s="9" t="s">
        <v>76</v>
      </c>
      <c r="D238" s="33">
        <f>E235/E2</f>
        <v>0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30" t="s">
        <v>277</v>
      </c>
      <c r="B239" s="9" t="s">
        <v>109</v>
      </c>
      <c r="C239" s="9" t="s">
        <v>70</v>
      </c>
      <c r="D239" s="9" t="s">
        <v>0</v>
      </c>
      <c r="E239" s="12">
        <v>675.51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0" t="s">
        <v>278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30" t="s">
        <v>279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0" t="s">
        <v>280</v>
      </c>
      <c r="B242" s="9" t="s">
        <v>111</v>
      </c>
      <c r="C242" s="9" t="s">
        <v>76</v>
      </c>
      <c r="D242" s="33">
        <f>E239/E2</f>
        <v>0.24804832372489258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30" t="s">
        <v>282</v>
      </c>
      <c r="B243" s="9" t="s">
        <v>109</v>
      </c>
      <c r="C243" s="9" t="s">
        <v>70</v>
      </c>
      <c r="D243" s="9" t="s">
        <v>54</v>
      </c>
      <c r="E243" s="12">
        <v>1121.87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0" t="s">
        <v>284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30" t="s">
        <v>285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0" t="s">
        <v>286</v>
      </c>
      <c r="B246" s="9" t="s">
        <v>111</v>
      </c>
      <c r="C246" s="9" t="s">
        <v>76</v>
      </c>
      <c r="D246" s="33">
        <f>E243/E2</f>
        <v>0.4119524106782212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30" t="s">
        <v>289</v>
      </c>
      <c r="B247" s="9" t="s">
        <v>109</v>
      </c>
      <c r="C247" s="9" t="s">
        <v>70</v>
      </c>
      <c r="D247" s="9" t="s">
        <v>55</v>
      </c>
      <c r="E247" s="12">
        <v>537.4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30" t="s">
        <v>290</v>
      </c>
      <c r="B248" s="9" t="s">
        <v>110</v>
      </c>
      <c r="C248" s="9" t="s">
        <v>70</v>
      </c>
      <c r="D248" s="9" t="s">
        <v>27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30" t="s">
        <v>291</v>
      </c>
      <c r="B249" s="9" t="s">
        <v>67</v>
      </c>
      <c r="C249" s="9" t="s">
        <v>70</v>
      </c>
      <c r="D249" s="9" t="s">
        <v>12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30" t="s">
        <v>292</v>
      </c>
      <c r="B250" s="9" t="s">
        <v>111</v>
      </c>
      <c r="C250" s="9" t="s">
        <v>76</v>
      </c>
      <c r="D250" s="33">
        <f>E247/E2</f>
        <v>0.19733411669665477</v>
      </c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30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40" t="s">
        <v>333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</row>
    <row r="252" spans="1:22" s="14" customFormat="1" ht="15.75">
      <c r="A252" s="30" t="s">
        <v>371</v>
      </c>
      <c r="B252" s="9" t="s">
        <v>110</v>
      </c>
      <c r="C252" s="9" t="s">
        <v>70</v>
      </c>
      <c r="D252" s="9" t="s">
        <v>27</v>
      </c>
      <c r="E252" s="12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</row>
    <row r="253" spans="1:22" s="14" customFormat="1" ht="15.75">
      <c r="A253" s="30" t="s">
        <v>372</v>
      </c>
      <c r="B253" s="9" t="s">
        <v>67</v>
      </c>
      <c r="C253" s="9" t="s">
        <v>70</v>
      </c>
      <c r="D253" s="9" t="s">
        <v>325</v>
      </c>
      <c r="E253" s="12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</row>
    <row r="254" spans="1:22" s="14" customFormat="1" ht="15.75">
      <c r="A254" s="30" t="s">
        <v>373</v>
      </c>
      <c r="B254" s="9" t="s">
        <v>111</v>
      </c>
      <c r="C254" s="9" t="s">
        <v>76</v>
      </c>
      <c r="D254" s="33">
        <f>E251/E2</f>
        <v>0</v>
      </c>
      <c r="E254" s="12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s="14" customFormat="1" ht="15.75">
      <c r="A255" s="30"/>
      <c r="B255" s="27" t="s">
        <v>281</v>
      </c>
      <c r="C255" s="9" t="s">
        <v>76</v>
      </c>
      <c r="D255" s="39">
        <f>SUM(D90,D28,D34,D60,D66,D72,D78,D84,D100,D110,D168,D214)</f>
        <v>479206.71299999993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5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5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0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10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3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103775.02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2018-03-28T06:52:03Z</dcterms:modified>
  <cp:category/>
  <cp:version/>
  <cp:contentType/>
  <cp:contentStatus/>
</cp:coreProperties>
</file>