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<sst xmlns="http://schemas.openxmlformats.org/spreadsheetml/2006/main" count="980" uniqueCount="386">
  <si>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</si>
  <si>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</si>
  <si>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</si>
  <si>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</si>
  <si>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</si>
  <si>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</si>
  <si>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</si>
  <si>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</si>
  <si>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</si>
  <si>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</si>
  <si>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</si>
  <si>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</si>
  <si>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</si>
  <si>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</si>
  <si>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</si>
  <si>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</si>
  <si>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</si>
  <si>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</si>
  <si>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</si>
  <si>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</si>
  <si>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</si>
  <si>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</si>
  <si>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</si>
  <si>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</si>
  <si>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</si>
  <si>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</si>
  <si>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</si>
  <si>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</si>
  <si>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</si>
  <si>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</si>
  <si>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</si>
  <si>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</si>
  <si>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</si>
  <si>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</si>
  <si>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</si>
  <si>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</si>
  <si>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</si>
  <si>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</si>
  <si>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</si>
  <si>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</si>
  <si>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</si>
  <si>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</si>
  <si>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</si>
  <si>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</si>
  <si>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</si>
  <si>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</si>
  <si>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</si>
  <si>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</si>
  <si>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</si>
  <si>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</si>
  <si>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</si>
  <si>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</si>
  <si>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</si>
  <si>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</si>
  <si>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</si>
  <si>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</si>
  <si>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</si>
  <si>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</si>
  <si>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</si>
  <si>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</si>
  <si>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</si>
  <si>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</si>
  <si>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</si>
  <si>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</si>
  <si>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</si>
  <si>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</si>
  <si>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</si>
  <si>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</si>
  <si>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</si>
  <si>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</si>
  <si>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</si>
  <si>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</si>
  <si>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</si>
  <si>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</si>
  <si>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</si>
  <si>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</si>
  <si>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</si>
  <si>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</si>
  <si>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</si>
  <si>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</si>
  <si>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</si>
  <si>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</si>
  <si>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</si>
  <si>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</si>
  <si>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</si>
  <si>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</si>
  <si>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</si>
  <si>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</si>
  <si>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</si>
  <si>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</si>
  <si>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</si>
  <si>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</si>
  <si>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</si>
  <si>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</si>
  <si>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</si>
  <si>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</si>
  <si>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</si>
  <si>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</si>
  <si>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</si>
  <si>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</si>
  <si>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</si>
  <si>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</si>
  <si>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</si>
  <si>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</si>
  <si>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</si>
  <si>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</si>
  <si>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</si>
  <si>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</si>
  <si>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</si>
  <si>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</si>
  <si>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</si>
  <si>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</si>
  <si>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</si>
  <si>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</si>
  <si>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</si>
  <si>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</si>
  <si>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</si>
  <si>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</si>
  <si>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</si>
  <si>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</si>
  <si>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</si>
  <si>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</si>
  <si>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</si>
  <si>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</si>
  <si>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</si>
  <si>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</si>
  <si>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</si>
  <si>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</si>
  <si>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</si>
  <si>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</si>
  <si>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</si>
  <si>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</si>
  <si>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</si>
  <si>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</si>
  <si>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</si>
  <si>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</si>
  <si>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</si>
  <si>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</si>
  <si>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</si>
  <si>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</si>
  <si>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</si>
  <si>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</si>
  <si>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</si>
  <si>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</si>
  <si>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</si>
  <si>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</si>
  <si>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</si>
  <si>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</si>
  <si>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</si>
  <si>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</si>
  <si>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</si>
  <si>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</si>
  <si>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</si>
  <si>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</si>
  <si>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</si>
  <si>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</si>
  <si>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</si>
  <si>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</si>
  <si>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</si>
  <si>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</si>
  <si>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</si>
  <si>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</si>
  <si>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</si>
  <si>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</si>
  <si>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</si>
  <si>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</si>
  <si>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</si>
  <si>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</si>
  <si>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</si>
  <si>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</si>
  <si>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</si>
  <si>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</si>
  <si>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</si>
  <si>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</si>
  <si>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</si>
  <si>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</si>
  <si>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</si>
  <si>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</si>
  <si>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</si>
  <si>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</si>
  <si>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</si>
  <si>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</si>
  <si>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</si>
  <si>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</si>
  <si>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</si>
  <si>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</si>
  <si>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</si>
  <si>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</si>
  <si>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</si>
  <si>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</si>
  <si>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</si>
  <si>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</si>
  <si>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</si>
  <si>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</si>
  <si>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</si>
  <si>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</si>
  <si>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</si>
  <si>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</si>
  <si>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</si>
  <si>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</si>
  <si>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</si>
  <si>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</si>
  <si>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</si>
  <si>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</si>
  <si>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</si>
  <si>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</si>
  <si>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</si>
  <si>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</si>
  <si>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</si>
  <si>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</si>
  <si>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</si>
  <si>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</si>
  <si>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</si>
  <si>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</si>
  <si>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</si>
  <si>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</si>
  <si>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</si>
  <si>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</si>
  <si>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</si>
  <si>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</si>
  <si>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</si>
  <si>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</si>
  <si>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</si>
  <si>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</si>
  <si>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</si>
  <si>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</si>
  <si>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</si>
  <si>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</si>
  <si>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</si>
  <si>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</si>
  <si>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</si>
  <si>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</si>
  <si>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</si>
  <si>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</si>
  <si>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</si>
  <si>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</si>
  <si>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</si>
  <si>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</si>
  <si>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</si>
  <si>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</si>
  <si>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</si>
  <si>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</si>
  <si>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</si>
  <si>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</si>
  <si>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</si>
  <si>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</si>
  <si>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</si>
  <si>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</si>
  <si>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</si>
  <si>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</si>
  <si>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</si>
  <si>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</si>
  <si>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</si>
  <si>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</si>
  <si>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</si>
  <si>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</si>
  <si>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</si>
  <si>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</si>
  <si>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</si>
  <si>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</si>
  <si>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</si>
  <si>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</si>
  <si>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</si>
  <si>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</si>
  <si>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</si>
  <si>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</si>
  <si>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</si>
  <si>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</si>
  <si>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</si>
  <si>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</si>
  <si>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</si>
  <si>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</si>
  <si>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</si>
  <si>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</si>
  <si>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</si>
  <si>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</si>
  <si>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</si>
  <si>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</si>
  <si>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</si>
  <si>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</si>
  <si>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</si>
  <si>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</si>
  <si>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</si>
  <si>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</si>
  <si>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</si>
  <si>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</si>
  <si>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</si>
  <si>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</si>
  <si>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</si>
  <si>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</si>
  <si>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</si>
  <si>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</si>
  <si>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</si>
  <si>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</si>
  <si>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</si>
  <si>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</si>
  <si>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</si>
  <si>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</si>
  <si>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</si>
  <si>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</si>
  <si>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</si>
  <si>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</si>
  <si>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</si>
  <si>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</si>
  <si>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</si>
  <si>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</si>
  <si>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</si>
  <si>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</si>
  <si>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</si>
  <si>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</si>
  <si>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</si>
  <si>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</si>
  <si>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</si>
  <si>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</si>
  <si>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</si>
  <si>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</si>
  <si>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</si>
  <si>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</si>
  <si>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</si>
  <si>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</si>
  <si>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</si>
  <si>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</si>
  <si>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</si>
  <si>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</si>
  <si>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</si>
  <si>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</si>
  <si>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</si>
  <si>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</si>
  <si>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</si>
  <si>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</si>
  <si>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</si>
  <si>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</si>
  <si>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</si>
  <si>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</si>
  <si>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</si>
  <si>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</si>
  <si>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</si>
  <si>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</si>
  <si>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</si>
  <si>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</si>
  <si>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</si>
  <si>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</si>
  <si>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</si>
  <si>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</si>
  <si>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</si>
  <si>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</si>
  <si>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</si>
  <si>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</si>
  <si>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</si>
  <si>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</si>
  <si>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</si>
  <si>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</si>
  <si>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</si>
  <si>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</si>
  <si>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</si>
  <si>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</si>
  <si>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</si>
  <si>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</si>
  <si>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</si>
  <si>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</si>
  <si>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</si>
  <si>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</si>
  <si>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</si>
  <si>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</si>
  <si>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</si>
  <si>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</si>
  <si>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</si>
  <si>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</si>
  <si>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</si>
  <si>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</si>
  <si>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</si>
  <si>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</si>
  <si>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</si>
  <si>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</si>
  <si>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</si>
  <si>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</si>
  <si>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</si>
  <si>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</si>
  <si>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</si>
  <si>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</si>
  <si>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</si>
  <si>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</si>
  <si>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2  ул. Горняцкая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</si>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</sst>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P123">
            <v>290691.85214280005</v>
          </cell>
        </row>
        <row r="124">
          <cell r="EP124">
            <v>496662.3830232001</v>
          </cell>
        </row>
        <row r="125">
          <cell r="EP125">
            <v>78004.55256000001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90" zoomScaleSheetLayoutView="90" zoomScalePageLayoutView="0" workbookViewId="0" topLeftCell="B1">
      <selection activeCell="J173" sqref="J17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5" t="s">
        <v>382</v>
      </c>
      <c r="B2" s="45"/>
      <c r="C2" s="45"/>
      <c r="D2" s="45"/>
      <c r="E2" s="1">
        <v>5304.7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-28926.78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55450.09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865358.7877260002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'[1]гук(2016)'!$EP$124</f>
        <v>496662.3830232001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'[1]гук(2016)'!$EP$123</f>
        <v>290691.85214280005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'[1]гук(2016)'!$EP$125</f>
        <v>78004.55256000001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670829.49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f>D16</f>
        <v>670829.49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641902.71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696.27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D16-D259+D10</f>
        <v>-123163.46700000003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v>74841.27</v>
      </c>
      <c r="E25" s="1">
        <f>D12-(D16+D10)+D264-D24+D11</f>
        <v>383576.7047260002</v>
      </c>
    </row>
    <row r="26" spans="1:22" s="14" customFormat="1" ht="35.25" customHeight="1">
      <c r="A26" s="46" t="s">
        <v>105</v>
      </c>
      <c r="B26" s="46"/>
      <c r="C26" s="46"/>
      <c r="D26" s="46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112</v>
      </c>
      <c r="B28" s="21" t="s">
        <v>108</v>
      </c>
      <c r="C28" s="21" t="s">
        <v>76</v>
      </c>
      <c r="D28" s="22">
        <f>E28</f>
        <v>56335.91</v>
      </c>
      <c r="E28" s="17">
        <v>56335.91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117</v>
      </c>
      <c r="B32" s="21" t="s">
        <v>111</v>
      </c>
      <c r="C32" s="21" t="s">
        <v>76</v>
      </c>
      <c r="D32" s="25">
        <f>E28/E2</f>
        <v>10.619999245951703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.75">
      <c r="A34" s="30" t="s">
        <v>119</v>
      </c>
      <c r="B34" s="9" t="s">
        <v>108</v>
      </c>
      <c r="C34" s="9" t="s">
        <v>76</v>
      </c>
      <c r="D34" s="31">
        <f>E35+E39+E43+E47+E51+E55</f>
        <v>67303.46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30" t="s">
        <v>120</v>
      </c>
      <c r="B35" s="9" t="s">
        <v>109</v>
      </c>
      <c r="C35" s="9" t="s">
        <v>70</v>
      </c>
      <c r="D35" s="9" t="s">
        <v>14</v>
      </c>
      <c r="E35" s="12">
        <v>3437.45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30" t="s">
        <v>123</v>
      </c>
      <c r="B38" s="9" t="s">
        <v>111</v>
      </c>
      <c r="C38" s="9" t="s">
        <v>76</v>
      </c>
      <c r="D38" s="32">
        <f>E35/E2</f>
        <v>0.6480008294531264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1642.34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30" t="s">
        <v>127</v>
      </c>
      <c r="B42" s="9" t="s">
        <v>111</v>
      </c>
      <c r="C42" s="9" t="s">
        <v>76</v>
      </c>
      <c r="D42" s="32">
        <f>E39/E2</f>
        <v>0.3096009199389221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30" t="s">
        <v>128</v>
      </c>
      <c r="B43" s="9" t="s">
        <v>109</v>
      </c>
      <c r="C43" s="9" t="s">
        <v>70</v>
      </c>
      <c r="D43" s="9" t="s">
        <v>15</v>
      </c>
      <c r="E43" s="12">
        <v>17695.55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30" t="s">
        <v>131</v>
      </c>
      <c r="B46" s="9" t="s">
        <v>111</v>
      </c>
      <c r="C46" s="9" t="s">
        <v>76</v>
      </c>
      <c r="D46" s="31">
        <f>E43/E2</f>
        <v>3.335824834580655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30" t="s">
        <v>342</v>
      </c>
      <c r="B47" s="9" t="s">
        <v>109</v>
      </c>
      <c r="C47" s="9" t="s">
        <v>70</v>
      </c>
      <c r="D47" s="9" t="s">
        <v>16</v>
      </c>
      <c r="E47" s="12">
        <v>44528.12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30" t="s">
        <v>343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30" t="s">
        <v>344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30" t="s">
        <v>345</v>
      </c>
      <c r="B50" s="9" t="s">
        <v>111</v>
      </c>
      <c r="C50" s="9" t="s">
        <v>76</v>
      </c>
      <c r="D50" s="32">
        <f>E47/E2</f>
        <v>8.39408826135314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30" t="s">
        <v>346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30" t="s">
        <v>347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30" t="s">
        <v>348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30" t="s">
        <v>349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30" t="s">
        <v>350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30" t="s">
        <v>351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30" t="s">
        <v>352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30" t="s">
        <v>353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.75">
      <c r="A60" s="30" t="s">
        <v>133</v>
      </c>
      <c r="B60" s="9" t="s">
        <v>108</v>
      </c>
      <c r="C60" s="9" t="s">
        <v>76</v>
      </c>
      <c r="D60" s="31">
        <f>E60</f>
        <v>43035.13</v>
      </c>
      <c r="E60" s="12">
        <v>43035.13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30" t="s">
        <v>137</v>
      </c>
      <c r="B64" s="9" t="s">
        <v>111</v>
      </c>
      <c r="C64" s="9" t="s">
        <v>76</v>
      </c>
      <c r="D64" s="33">
        <f>E60/E2</f>
        <v>8.112641619695742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.75">
      <c r="A65" s="26" t="s">
        <v>138</v>
      </c>
      <c r="B65" s="27" t="s">
        <v>107</v>
      </c>
      <c r="C65" s="27" t="s">
        <v>70</v>
      </c>
      <c r="D65" s="27" t="s">
        <v>381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.7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30" t="s">
        <v>140</v>
      </c>
      <c r="B67" s="9" t="s">
        <v>109</v>
      </c>
      <c r="C67" s="9" t="s">
        <v>70</v>
      </c>
      <c r="D67" s="9" t="s">
        <v>381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.7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.75">
      <c r="A72" s="30" t="s">
        <v>145</v>
      </c>
      <c r="B72" s="9" t="s">
        <v>108</v>
      </c>
      <c r="C72" s="9" t="s">
        <v>76</v>
      </c>
      <c r="D72" s="31">
        <f>E72</f>
        <v>78004.55</v>
      </c>
      <c r="E72" s="12">
        <v>78004.55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30" t="s">
        <v>149</v>
      </c>
      <c r="B76" s="9" t="s">
        <v>111</v>
      </c>
      <c r="C76" s="9" t="s">
        <v>76</v>
      </c>
      <c r="D76" s="33">
        <f>E72/E2</f>
        <v>14.704799517409091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1.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.75">
      <c r="A78" s="30" t="s">
        <v>152</v>
      </c>
      <c r="B78" s="9" t="s">
        <v>108</v>
      </c>
      <c r="C78" s="9" t="s">
        <v>76</v>
      </c>
      <c r="D78" s="9">
        <f>E79</f>
        <v>23927.66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30" t="s">
        <v>153</v>
      </c>
      <c r="B79" s="9" t="s">
        <v>109</v>
      </c>
      <c r="C79" s="9" t="s">
        <v>70</v>
      </c>
      <c r="D79" s="9" t="s">
        <v>57</v>
      </c>
      <c r="E79" s="12">
        <v>23927.66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30" t="s">
        <v>156</v>
      </c>
      <c r="B82" s="9" t="s">
        <v>111</v>
      </c>
      <c r="C82" s="9" t="s">
        <v>76</v>
      </c>
      <c r="D82" s="33">
        <f>E79/E2</f>
        <v>4.510652817312949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1.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v>1541.78</v>
      </c>
      <c r="F83" s="28" t="s">
        <v>339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.75">
      <c r="A84" s="30" t="s">
        <v>159</v>
      </c>
      <c r="B84" s="9" t="s">
        <v>108</v>
      </c>
      <c r="C84" s="9" t="s">
        <v>76</v>
      </c>
      <c r="D84" s="9">
        <f>E83</f>
        <v>1541.78</v>
      </c>
      <c r="E84" s="12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30" t="s">
        <v>163</v>
      </c>
      <c r="B88" s="9" t="s">
        <v>111</v>
      </c>
      <c r="C88" s="9" t="s">
        <v>76</v>
      </c>
      <c r="D88" s="33">
        <f>E83/F84</f>
        <v>513.9266666666666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.7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.75">
      <c r="A90" s="30" t="s">
        <v>165</v>
      </c>
      <c r="B90" s="9" t="s">
        <v>108</v>
      </c>
      <c r="C90" s="9" t="s">
        <v>76</v>
      </c>
      <c r="D90" s="9">
        <f>E91+E95</f>
        <v>172765.28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30" t="s">
        <v>166</v>
      </c>
      <c r="B91" s="9" t="s">
        <v>109</v>
      </c>
      <c r="C91" s="9" t="s">
        <v>70</v>
      </c>
      <c r="D91" s="9" t="s">
        <v>6</v>
      </c>
      <c r="E91" s="12">
        <v>54017.34</v>
      </c>
      <c r="F91" s="28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30" t="s">
        <v>169</v>
      </c>
      <c r="B94" s="9" t="s">
        <v>111</v>
      </c>
      <c r="C94" s="9" t="s">
        <v>76</v>
      </c>
      <c r="D94" s="33">
        <f>E91/E2</f>
        <v>10.182920806077629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30" t="s">
        <v>170</v>
      </c>
      <c r="B95" s="9" t="s">
        <v>109</v>
      </c>
      <c r="C95" s="9" t="s">
        <v>70</v>
      </c>
      <c r="D95" s="9" t="s">
        <v>5</v>
      </c>
      <c r="E95" s="12">
        <v>118747.94</v>
      </c>
      <c r="F95" s="28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30" t="s">
        <v>173</v>
      </c>
      <c r="B98" s="9" t="s">
        <v>111</v>
      </c>
      <c r="C98" s="9" t="s">
        <v>76</v>
      </c>
      <c r="D98" s="33">
        <f>E95/E2</f>
        <v>22.3854204761815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7.2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340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.75">
      <c r="A100" s="30" t="s">
        <v>176</v>
      </c>
      <c r="B100" s="9" t="s">
        <v>108</v>
      </c>
      <c r="C100" s="9" t="s">
        <v>76</v>
      </c>
      <c r="D100" s="9">
        <f>E101+E105</f>
        <v>188.24</v>
      </c>
      <c r="E100" s="12"/>
      <c r="F100" s="9">
        <v>522.9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3" t="s">
        <v>374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30" t="s">
        <v>180</v>
      </c>
      <c r="B104" s="9" t="s">
        <v>111</v>
      </c>
      <c r="C104" s="9" t="s">
        <v>76</v>
      </c>
      <c r="D104" s="33">
        <f>E101/F100</f>
        <v>0</v>
      </c>
      <c r="E104" s="12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188.24</v>
      </c>
      <c r="F105" s="9">
        <f>F100</f>
        <v>522.9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30" t="s">
        <v>184</v>
      </c>
      <c r="B108" s="9" t="s">
        <v>111</v>
      </c>
      <c r="C108" s="9" t="s">
        <v>76</v>
      </c>
      <c r="D108" s="33">
        <f>E105/F105</f>
        <v>0.3599923503537962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3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.7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</f>
        <v>110625.09999999998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1428.56+774.08</f>
        <v>2202.64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30" t="s">
        <v>190</v>
      </c>
      <c r="B114" s="9" t="s">
        <v>111</v>
      </c>
      <c r="C114" s="9" t="s">
        <v>76</v>
      </c>
      <c r="D114" s="33">
        <f>E111/E2</f>
        <v>0.4152242351122589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7591.03+3242.56+1472.9</f>
        <v>12306.49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30" t="s">
        <v>194</v>
      </c>
      <c r="B118" s="9" t="s">
        <v>111</v>
      </c>
      <c r="C118" s="9" t="s">
        <v>76</v>
      </c>
      <c r="D118" s="33">
        <f>E115/E2</f>
        <v>2.319921956001282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2851.2+674.99</f>
        <v>3526.1899999999996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30" t="s">
        <v>198</v>
      </c>
      <c r="B122" s="9" t="s">
        <v>111</v>
      </c>
      <c r="C122" s="9" t="s">
        <v>76</v>
      </c>
      <c r="D122" s="33">
        <f>E119/E2</f>
        <v>0.6647293909174882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39465.78+980.31</f>
        <v>40446.09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30" t="s">
        <v>202</v>
      </c>
      <c r="B126" s="9" t="s">
        <v>111</v>
      </c>
      <c r="C126" s="9" t="s">
        <v>76</v>
      </c>
      <c r="D126" s="33">
        <f>E123/E2</f>
        <v>7.624576319113239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23145.04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30" t="s">
        <v>206</v>
      </c>
      <c r="B130" s="9" t="s">
        <v>111</v>
      </c>
      <c r="C130" s="9" t="s">
        <v>76</v>
      </c>
      <c r="D130" s="33">
        <f>E127/E2</f>
        <v>4.363119497803835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9033.9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30" t="s">
        <v>210</v>
      </c>
      <c r="B134" s="9" t="s">
        <v>111</v>
      </c>
      <c r="C134" s="9" t="s">
        <v>76</v>
      </c>
      <c r="D134" s="33">
        <f>E131/E2</f>
        <v>1.7029992271004957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7861.57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30" t="s">
        <v>214</v>
      </c>
      <c r="B138" s="9" t="s">
        <v>111</v>
      </c>
      <c r="C138" s="9" t="s">
        <v>76</v>
      </c>
      <c r="D138" s="33">
        <f>E135/E2</f>
        <v>1.4820008671555414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3827.87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30" t="s">
        <v>218</v>
      </c>
      <c r="B142" s="9" t="s">
        <v>111</v>
      </c>
      <c r="C142" s="9" t="s">
        <v>76</v>
      </c>
      <c r="D142" s="33">
        <f>E139/E2</f>
        <v>0.7215997134616472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30" t="s">
        <v>354</v>
      </c>
      <c r="B143" s="9" t="s">
        <v>109</v>
      </c>
      <c r="C143" s="9" t="s">
        <v>70</v>
      </c>
      <c r="D143" s="9" t="s">
        <v>336</v>
      </c>
      <c r="E143" s="12">
        <v>3622.05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30" t="s">
        <v>355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30" t="s">
        <v>356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30" t="s">
        <v>357</v>
      </c>
      <c r="B146" s="9" t="s">
        <v>111</v>
      </c>
      <c r="C146" s="9" t="s">
        <v>76</v>
      </c>
      <c r="D146" s="33">
        <f>E143/E2</f>
        <v>0.6828001583501424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30"/>
      <c r="B147" s="9" t="s">
        <v>109</v>
      </c>
      <c r="C147" s="9" t="s">
        <v>70</v>
      </c>
      <c r="D147" s="33" t="s">
        <v>335</v>
      </c>
      <c r="E147" s="12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30"/>
      <c r="B150" s="9" t="s">
        <v>111</v>
      </c>
      <c r="C150" s="9" t="s">
        <v>76</v>
      </c>
      <c r="D150" s="33">
        <f>E147/E2</f>
        <v>0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30" t="s">
        <v>358</v>
      </c>
      <c r="B151" s="9" t="s">
        <v>109</v>
      </c>
      <c r="C151" s="9" t="s">
        <v>70</v>
      </c>
      <c r="D151" s="33" t="s">
        <v>337</v>
      </c>
      <c r="E151" s="12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30" t="s">
        <v>359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30" t="s">
        <v>360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30" t="s">
        <v>361</v>
      </c>
      <c r="B154" s="9" t="s">
        <v>111</v>
      </c>
      <c r="C154" s="9" t="s">
        <v>76</v>
      </c>
      <c r="D154" s="33">
        <f>E151/E2</f>
        <v>0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30" t="s">
        <v>362</v>
      </c>
      <c r="B155" s="9" t="s">
        <v>109</v>
      </c>
      <c r="C155" s="9" t="s">
        <v>70</v>
      </c>
      <c r="D155" s="33" t="s">
        <v>334</v>
      </c>
      <c r="E155" s="12">
        <v>831.84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30" t="s">
        <v>363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30" t="s">
        <v>364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30" t="s">
        <v>365</v>
      </c>
      <c r="B158" s="9" t="s">
        <v>111</v>
      </c>
      <c r="C158" s="9" t="s">
        <v>76</v>
      </c>
      <c r="D158" s="33">
        <f>E155/E2</f>
        <v>0.1568118838011575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30"/>
      <c r="B159" s="9" t="s">
        <v>109</v>
      </c>
      <c r="C159" s="9" t="s">
        <v>70</v>
      </c>
      <c r="D159" s="33" t="s">
        <v>376</v>
      </c>
      <c r="E159" s="12">
        <v>1611.42</v>
      </c>
      <c r="F159" s="35" t="s">
        <v>375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30"/>
      <c r="B162" s="9" t="s">
        <v>111</v>
      </c>
      <c r="C162" s="9" t="s">
        <v>76</v>
      </c>
      <c r="D162" s="33">
        <v>3.64</v>
      </c>
      <c r="E162" s="12"/>
      <c r="F162" s="35" t="s">
        <v>378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30" t="s">
        <v>366</v>
      </c>
      <c r="B163" s="9" t="s">
        <v>109</v>
      </c>
      <c r="C163" s="9" t="s">
        <v>70</v>
      </c>
      <c r="D163" s="9" t="s">
        <v>331</v>
      </c>
      <c r="E163" s="12">
        <v>2210</v>
      </c>
      <c r="F163" s="39"/>
      <c r="G163" s="40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4" customFormat="1" ht="15.75">
      <c r="A164" s="30" t="s">
        <v>367</v>
      </c>
      <c r="B164" s="9" t="s">
        <v>110</v>
      </c>
      <c r="C164" s="9" t="s">
        <v>70</v>
      </c>
      <c r="D164" s="9" t="s">
        <v>27</v>
      </c>
      <c r="E164" s="12"/>
      <c r="F164" s="35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4" customFormat="1" ht="15.75">
      <c r="A165" s="30" t="s">
        <v>368</v>
      </c>
      <c r="B165" s="9" t="s">
        <v>67</v>
      </c>
      <c r="C165" s="9" t="s">
        <v>70</v>
      </c>
      <c r="D165" s="9" t="s">
        <v>12</v>
      </c>
      <c r="E165" s="12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4" customFormat="1" ht="15.75">
      <c r="A166" s="30" t="s">
        <v>369</v>
      </c>
      <c r="B166" s="9" t="s">
        <v>111</v>
      </c>
      <c r="C166" s="9" t="s">
        <v>76</v>
      </c>
      <c r="D166" s="33">
        <f>E163/E2</f>
        <v>0.41661168397835885</v>
      </c>
      <c r="E166" s="12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4" customFormat="1" ht="47.2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30" t="s">
        <v>220</v>
      </c>
      <c r="B168" s="9" t="s">
        <v>108</v>
      </c>
      <c r="C168" s="9" t="s">
        <v>76</v>
      </c>
      <c r="D168" s="31">
        <f>E169+E173+E181+E185+E189+E193+E197+E201+E205+E209+E213</f>
        <v>134692.89699999997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 hidden="1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v>0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 hidden="1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 hidden="1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 hidden="1">
      <c r="A172" s="30" t="s">
        <v>224</v>
      </c>
      <c r="B172" s="9" t="s">
        <v>111</v>
      </c>
      <c r="C172" s="9" t="s">
        <v>76</v>
      </c>
      <c r="D172" s="33">
        <v>251.9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30"/>
      <c r="B173" s="9" t="s">
        <v>109</v>
      </c>
      <c r="C173" s="9" t="s">
        <v>70</v>
      </c>
      <c r="D173" s="9" t="s">
        <v>380</v>
      </c>
      <c r="E173" s="12">
        <f>63988.1+4062.327</f>
        <v>68050.427</v>
      </c>
      <c r="F173" s="13">
        <v>2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30"/>
      <c r="B174" s="9" t="s">
        <v>110</v>
      </c>
      <c r="C174" s="9" t="s">
        <v>70</v>
      </c>
      <c r="D174" s="9" t="s">
        <v>43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6.5" customHeight="1">
      <c r="A175" s="30"/>
      <c r="B175" s="9" t="s">
        <v>67</v>
      </c>
      <c r="C175" s="9" t="s">
        <v>70</v>
      </c>
      <c r="D175" s="9" t="s">
        <v>22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30"/>
      <c r="B176" s="9" t="s">
        <v>111</v>
      </c>
      <c r="C176" s="9" t="s">
        <v>76</v>
      </c>
      <c r="D176" s="33">
        <f>E173</f>
        <v>68050.427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30"/>
      <c r="B177" s="9" t="s">
        <v>109</v>
      </c>
      <c r="C177" s="9" t="s">
        <v>70</v>
      </c>
      <c r="D177" s="9" t="s">
        <v>42</v>
      </c>
      <c r="E177" s="12">
        <f>2148.426</f>
        <v>2148.426</v>
      </c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s="14" customFormat="1" ht="15.75">
      <c r="A178" s="30"/>
      <c r="B178" s="9" t="s">
        <v>110</v>
      </c>
      <c r="C178" s="9" t="s">
        <v>70</v>
      </c>
      <c r="D178" s="9" t="s">
        <v>43</v>
      </c>
      <c r="E178" s="1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s="14" customFormat="1" ht="16.5" customHeight="1">
      <c r="A179" s="30"/>
      <c r="B179" s="9" t="s">
        <v>67</v>
      </c>
      <c r="C179" s="9" t="s">
        <v>70</v>
      </c>
      <c r="D179" s="9" t="s">
        <v>22</v>
      </c>
      <c r="E179" s="1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s="14" customFormat="1" ht="15.75">
      <c r="A180" s="30"/>
      <c r="B180" s="9" t="s">
        <v>111</v>
      </c>
      <c r="C180" s="9" t="s">
        <v>76</v>
      </c>
      <c r="D180" s="33">
        <f>E177</f>
        <v>2148.426</v>
      </c>
      <c r="E180" s="1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s="14" customFormat="1" ht="31.5">
      <c r="A181" s="30" t="s">
        <v>225</v>
      </c>
      <c r="B181" s="9" t="s">
        <v>109</v>
      </c>
      <c r="C181" s="9" t="s">
        <v>70</v>
      </c>
      <c r="D181" s="9" t="s">
        <v>44</v>
      </c>
      <c r="E181" s="12">
        <v>11672.21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30" t="s">
        <v>226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30" t="s">
        <v>227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30" t="s">
        <v>228</v>
      </c>
      <c r="B184" s="9" t="s">
        <v>111</v>
      </c>
      <c r="C184" s="9" t="s">
        <v>76</v>
      </c>
      <c r="D184" s="33">
        <f>E181/E2</f>
        <v>2.2003525175787506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30" t="s">
        <v>229</v>
      </c>
      <c r="B185" s="9" t="s">
        <v>109</v>
      </c>
      <c r="C185" s="9" t="s">
        <v>70</v>
      </c>
      <c r="D185" s="9" t="s">
        <v>45</v>
      </c>
      <c r="E185" s="12">
        <v>10783.86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30" t="s">
        <v>230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30" t="s">
        <v>231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30" t="s">
        <v>232</v>
      </c>
      <c r="B188" s="9" t="s">
        <v>111</v>
      </c>
      <c r="C188" s="9" t="s">
        <v>76</v>
      </c>
      <c r="D188" s="33">
        <f>E185/E2</f>
        <v>2.032887816464645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30" t="s">
        <v>233</v>
      </c>
      <c r="B189" s="9" t="s">
        <v>109</v>
      </c>
      <c r="C189" s="9" t="s">
        <v>70</v>
      </c>
      <c r="D189" s="9" t="s">
        <v>46</v>
      </c>
      <c r="E189" s="12">
        <f>254.26+13435.71+88.96+1133.41</f>
        <v>14912.339999999998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30" t="s">
        <v>234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30" t="s">
        <v>235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30" t="s">
        <v>236</v>
      </c>
      <c r="B192" s="9" t="s">
        <v>111</v>
      </c>
      <c r="C192" s="9" t="s">
        <v>76</v>
      </c>
      <c r="D192" s="33">
        <f>E189/E2</f>
        <v>2.8111561445510582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30" t="s">
        <v>237</v>
      </c>
      <c r="B193" s="9" t="s">
        <v>109</v>
      </c>
      <c r="C193" s="9" t="s">
        <v>70</v>
      </c>
      <c r="D193" s="9" t="s">
        <v>324</v>
      </c>
      <c r="E193" s="12">
        <f>212.56+1070.4+478.72</f>
        <v>1761.68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30" t="s">
        <v>238</v>
      </c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30" t="s">
        <v>240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30" t="s">
        <v>241</v>
      </c>
      <c r="B196" s="9" t="s">
        <v>111</v>
      </c>
      <c r="C196" s="9" t="s">
        <v>76</v>
      </c>
      <c r="D196" s="33">
        <f>E193/E2</f>
        <v>0.3320979508737535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30"/>
      <c r="B197" s="9" t="s">
        <v>109</v>
      </c>
      <c r="C197" s="9" t="s">
        <v>70</v>
      </c>
      <c r="D197" s="9" t="s">
        <v>379</v>
      </c>
      <c r="E197" s="12">
        <f>77.53+127.8+473.54</f>
        <v>678.87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30"/>
      <c r="B198" s="9" t="s">
        <v>110</v>
      </c>
      <c r="C198" s="9" t="s">
        <v>70</v>
      </c>
      <c r="D198" s="9" t="s">
        <v>27</v>
      </c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30"/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30"/>
      <c r="B200" s="9" t="s">
        <v>111</v>
      </c>
      <c r="C200" s="9" t="s">
        <v>76</v>
      </c>
      <c r="D200" s="33">
        <f>E197/E2</f>
        <v>0.1279751918110355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30" t="s">
        <v>242</v>
      </c>
      <c r="B201" s="9" t="s">
        <v>109</v>
      </c>
      <c r="C201" s="9" t="s">
        <v>70</v>
      </c>
      <c r="D201" s="9" t="s">
        <v>47</v>
      </c>
      <c r="E201" s="12">
        <f>1652.02+129.15</f>
        <v>1781.17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30" t="s">
        <v>239</v>
      </c>
      <c r="B202" s="9" t="s">
        <v>110</v>
      </c>
      <c r="C202" s="9" t="s">
        <v>70</v>
      </c>
      <c r="D202" s="9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30" t="s">
        <v>243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30" t="s">
        <v>244</v>
      </c>
      <c r="B204" s="9" t="s">
        <v>111</v>
      </c>
      <c r="C204" s="9" t="s">
        <v>76</v>
      </c>
      <c r="D204" s="33">
        <f>E201/E2</f>
        <v>0.33577205119987935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30" t="s">
        <v>245</v>
      </c>
      <c r="B205" s="9" t="s">
        <v>109</v>
      </c>
      <c r="C205" s="9" t="s">
        <v>70</v>
      </c>
      <c r="D205" s="9" t="s">
        <v>48</v>
      </c>
      <c r="E205" s="12">
        <f>128.65+438.56</f>
        <v>567.21</v>
      </c>
      <c r="F205" s="13" t="s">
        <v>332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30" t="s">
        <v>246</v>
      </c>
      <c r="B206" s="9" t="s">
        <v>110</v>
      </c>
      <c r="C206" s="9" t="s">
        <v>70</v>
      </c>
      <c r="D206" s="9" t="s">
        <v>27</v>
      </c>
      <c r="E206" s="12"/>
      <c r="F206" s="13" t="s">
        <v>12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30" t="s">
        <v>247</v>
      </c>
      <c r="B207" s="9" t="s">
        <v>67</v>
      </c>
      <c r="C207" s="9" t="s">
        <v>70</v>
      </c>
      <c r="D207" s="9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30" t="s">
        <v>248</v>
      </c>
      <c r="B208" s="9" t="s">
        <v>111</v>
      </c>
      <c r="C208" s="9" t="s">
        <v>76</v>
      </c>
      <c r="D208" s="33">
        <f>E205/E2</f>
        <v>0.10692593360604748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30" t="s">
        <v>249</v>
      </c>
      <c r="B209" s="9" t="s">
        <v>109</v>
      </c>
      <c r="C209" s="9" t="s">
        <v>70</v>
      </c>
      <c r="D209" s="9" t="s">
        <v>49</v>
      </c>
      <c r="E209" s="12">
        <f>5240.83+1062.78+9324.22+1654.6+7124.09+78.61</f>
        <v>24485.129999999997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30" t="s">
        <v>250</v>
      </c>
      <c r="B210" s="9" t="s">
        <v>110</v>
      </c>
      <c r="C210" s="9" t="s">
        <v>70</v>
      </c>
      <c r="D210" s="9" t="s">
        <v>27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30" t="s">
        <v>251</v>
      </c>
      <c r="B211" s="9" t="s">
        <v>67</v>
      </c>
      <c r="C211" s="9" t="s">
        <v>70</v>
      </c>
      <c r="D211" s="9" t="s">
        <v>12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30" t="s">
        <v>252</v>
      </c>
      <c r="B212" s="9" t="s">
        <v>111</v>
      </c>
      <c r="C212" s="9" t="s">
        <v>76</v>
      </c>
      <c r="D212" s="33">
        <f>E209/E2</f>
        <v>4.615742643316304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30"/>
      <c r="B213" s="9" t="s">
        <v>109</v>
      </c>
      <c r="C213" s="9" t="s">
        <v>70</v>
      </c>
      <c r="D213" s="33" t="s">
        <v>377</v>
      </c>
      <c r="E213" s="12">
        <v>0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30"/>
      <c r="B214" s="9" t="s">
        <v>110</v>
      </c>
      <c r="C214" s="9" t="s">
        <v>70</v>
      </c>
      <c r="D214" s="33" t="s">
        <v>27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30"/>
      <c r="B215" s="9" t="s">
        <v>67</v>
      </c>
      <c r="C215" s="9" t="s">
        <v>70</v>
      </c>
      <c r="D215" s="33" t="s">
        <v>12</v>
      </c>
      <c r="E215" s="1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30"/>
      <c r="B216" s="9" t="s">
        <v>111</v>
      </c>
      <c r="C216" s="9" t="s">
        <v>76</v>
      </c>
      <c r="D216" s="33">
        <f>E213/E2</f>
        <v>0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47.25">
      <c r="A217" s="26" t="s">
        <v>287</v>
      </c>
      <c r="B217" s="27" t="s">
        <v>107</v>
      </c>
      <c r="C217" s="27" t="s">
        <v>70</v>
      </c>
      <c r="D217" s="27" t="s">
        <v>50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8.75">
      <c r="A218" s="30" t="s">
        <v>253</v>
      </c>
      <c r="B218" s="9" t="s">
        <v>108</v>
      </c>
      <c r="C218" s="9" t="s">
        <v>76</v>
      </c>
      <c r="D218" s="31">
        <f>E219+E223+E227+E231+E235+E239+E243+E247+E251+E255</f>
        <v>76646.17</v>
      </c>
      <c r="E218" s="12"/>
      <c r="F218" s="36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30" t="s">
        <v>254</v>
      </c>
      <c r="B219" s="9" t="s">
        <v>109</v>
      </c>
      <c r="C219" s="9" t="s">
        <v>70</v>
      </c>
      <c r="D219" s="9" t="s">
        <v>51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30" t="s">
        <v>283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30" t="s">
        <v>255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30" t="s">
        <v>256</v>
      </c>
      <c r="B222" s="9" t="s">
        <v>111</v>
      </c>
      <c r="C222" s="9" t="s">
        <v>76</v>
      </c>
      <c r="D222" s="9"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30" t="s">
        <v>257</v>
      </c>
      <c r="B223" s="9" t="s">
        <v>109</v>
      </c>
      <c r="C223" s="9" t="s">
        <v>70</v>
      </c>
      <c r="D223" s="9" t="s">
        <v>53</v>
      </c>
      <c r="E223" s="12">
        <f>678.31+3917.69</f>
        <v>4596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30" t="s">
        <v>258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30" t="s">
        <v>259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30" t="s">
        <v>260</v>
      </c>
      <c r="B226" s="9" t="s">
        <v>111</v>
      </c>
      <c r="C226" s="9" t="s">
        <v>76</v>
      </c>
      <c r="D226" s="33">
        <f>E223/E2</f>
        <v>0.8664014930156276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30" t="s">
        <v>261</v>
      </c>
      <c r="B227" s="9" t="s">
        <v>109</v>
      </c>
      <c r="C227" s="9" t="s">
        <v>70</v>
      </c>
      <c r="D227" s="9" t="s">
        <v>52</v>
      </c>
      <c r="E227" s="12">
        <v>14487.49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30" t="s">
        <v>262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30" t="s">
        <v>263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30" t="s">
        <v>264</v>
      </c>
      <c r="B230" s="9" t="s">
        <v>111</v>
      </c>
      <c r="C230" s="9" t="s">
        <v>76</v>
      </c>
      <c r="D230" s="9">
        <v>0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30" t="s">
        <v>265</v>
      </c>
      <c r="B231" s="9" t="s">
        <v>109</v>
      </c>
      <c r="C231" s="9" t="s">
        <v>70</v>
      </c>
      <c r="D231" s="9" t="s">
        <v>288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30" t="s">
        <v>266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30" t="s">
        <v>267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30" t="s">
        <v>268</v>
      </c>
      <c r="B234" s="9" t="s">
        <v>111</v>
      </c>
      <c r="C234" s="9" t="s">
        <v>76</v>
      </c>
      <c r="D234" s="9"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30" t="s">
        <v>269</v>
      </c>
      <c r="B235" s="9" t="s">
        <v>109</v>
      </c>
      <c r="C235" s="9" t="s">
        <v>70</v>
      </c>
      <c r="D235" s="9" t="s">
        <v>338</v>
      </c>
      <c r="E235" s="12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30" t="s">
        <v>270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30" t="s">
        <v>271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30" t="s">
        <v>272</v>
      </c>
      <c r="B238" s="9" t="s">
        <v>111</v>
      </c>
      <c r="C238" s="9" t="s">
        <v>76</v>
      </c>
      <c r="D238" s="33">
        <f>E235/E2+E236/E2</f>
        <v>0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30" t="s">
        <v>273</v>
      </c>
      <c r="B239" s="9" t="s">
        <v>109</v>
      </c>
      <c r="C239" s="9" t="s">
        <v>70</v>
      </c>
      <c r="D239" s="9" t="s">
        <v>1</v>
      </c>
      <c r="E239" s="12">
        <v>28747.3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30" t="s">
        <v>274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30" t="s">
        <v>275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30" t="s">
        <v>276</v>
      </c>
      <c r="B242" s="9" t="s">
        <v>111</v>
      </c>
      <c r="C242" s="9" t="s">
        <v>76</v>
      </c>
      <c r="D242" s="33">
        <f>E239/E2</f>
        <v>5.419213150602296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30" t="s">
        <v>277</v>
      </c>
      <c r="B243" s="9" t="s">
        <v>109</v>
      </c>
      <c r="C243" s="9" t="s">
        <v>70</v>
      </c>
      <c r="D243" s="9" t="s">
        <v>0</v>
      </c>
      <c r="E243" s="12">
        <v>675.51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30" t="s">
        <v>278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30" t="s">
        <v>279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30" t="s">
        <v>280</v>
      </c>
      <c r="B246" s="9" t="s">
        <v>111</v>
      </c>
      <c r="C246" s="9" t="s">
        <v>76</v>
      </c>
      <c r="D246" s="33">
        <f>E243/E2</f>
        <v>0.12734179124172904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30" t="s">
        <v>282</v>
      </c>
      <c r="B247" s="9" t="s">
        <v>109</v>
      </c>
      <c r="C247" s="9" t="s">
        <v>70</v>
      </c>
      <c r="D247" s="9" t="s">
        <v>54</v>
      </c>
      <c r="E247" s="12">
        <f>1783.64+17222.65+2433.13+6021.82+678.63</f>
        <v>28139.870000000003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30" t="s">
        <v>284</v>
      </c>
      <c r="B248" s="9" t="s">
        <v>110</v>
      </c>
      <c r="C248" s="9" t="s">
        <v>70</v>
      </c>
      <c r="D248" s="9" t="s">
        <v>27</v>
      </c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30" t="s">
        <v>285</v>
      </c>
      <c r="B249" s="9" t="s">
        <v>67</v>
      </c>
      <c r="C249" s="9" t="s">
        <v>70</v>
      </c>
      <c r="D249" s="9" t="s">
        <v>12</v>
      </c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30" t="s">
        <v>286</v>
      </c>
      <c r="B250" s="9" t="s">
        <v>111</v>
      </c>
      <c r="C250" s="9" t="s">
        <v>76</v>
      </c>
      <c r="D250" s="33">
        <f>E247/E2</f>
        <v>5.304705261371992</v>
      </c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30" t="s">
        <v>289</v>
      </c>
      <c r="B251" s="9" t="s">
        <v>109</v>
      </c>
      <c r="C251" s="9" t="s">
        <v>70</v>
      </c>
      <c r="D251" s="9" t="s">
        <v>55</v>
      </c>
      <c r="E251" s="12">
        <v>0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30" t="s">
        <v>290</v>
      </c>
      <c r="B252" s="9" t="s">
        <v>110</v>
      </c>
      <c r="C252" s="9" t="s">
        <v>70</v>
      </c>
      <c r="D252" s="9" t="s">
        <v>27</v>
      </c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30" t="s">
        <v>291</v>
      </c>
      <c r="B253" s="9" t="s">
        <v>67</v>
      </c>
      <c r="C253" s="9" t="s">
        <v>70</v>
      </c>
      <c r="D253" s="9" t="s">
        <v>12</v>
      </c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30" t="s">
        <v>292</v>
      </c>
      <c r="B254" s="9" t="s">
        <v>111</v>
      </c>
      <c r="C254" s="9" t="s">
        <v>76</v>
      </c>
      <c r="D254" s="33">
        <f>E251/E2</f>
        <v>0</v>
      </c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31.5">
      <c r="A255" s="30" t="s">
        <v>370</v>
      </c>
      <c r="B255" s="9" t="s">
        <v>109</v>
      </c>
      <c r="C255" s="9" t="s">
        <v>70</v>
      </c>
      <c r="D255" s="9" t="s">
        <v>56</v>
      </c>
      <c r="E255" s="12">
        <v>0</v>
      </c>
      <c r="F255" s="38" t="s">
        <v>333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s="14" customFormat="1" ht="15.75">
      <c r="A256" s="30" t="s">
        <v>371</v>
      </c>
      <c r="B256" s="9" t="s">
        <v>110</v>
      </c>
      <c r="C256" s="9" t="s">
        <v>70</v>
      </c>
      <c r="D256" s="9" t="s">
        <v>27</v>
      </c>
      <c r="E256" s="12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s="14" customFormat="1" ht="15.75">
      <c r="A257" s="30" t="s">
        <v>372</v>
      </c>
      <c r="B257" s="9" t="s">
        <v>67</v>
      </c>
      <c r="C257" s="9" t="s">
        <v>70</v>
      </c>
      <c r="D257" s="9" t="s">
        <v>325</v>
      </c>
      <c r="E257" s="12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s="14" customFormat="1" ht="15.75">
      <c r="A258" s="30" t="s">
        <v>373</v>
      </c>
      <c r="B258" s="9" t="s">
        <v>111</v>
      </c>
      <c r="C258" s="9" t="s">
        <v>76</v>
      </c>
      <c r="D258" s="33">
        <f>E255/E2</f>
        <v>0</v>
      </c>
      <c r="E258" s="12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s="14" customFormat="1" ht="15.75">
      <c r="A259" s="30"/>
      <c r="B259" s="27" t="s">
        <v>281</v>
      </c>
      <c r="C259" s="9" t="s">
        <v>76</v>
      </c>
      <c r="D259" s="37">
        <f>SUM(D90,D28,D34,D60,D66,D72,D78,D84,D100,D110,D168,D218)</f>
        <v>765066.177</v>
      </c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4" ht="15.75">
      <c r="A260" s="44" t="s">
        <v>293</v>
      </c>
      <c r="B260" s="44"/>
      <c r="C260" s="44"/>
      <c r="D260" s="44"/>
    </row>
    <row r="261" spans="1:4" ht="15.75">
      <c r="A261" s="7" t="s">
        <v>294</v>
      </c>
      <c r="B261" s="8" t="s">
        <v>295</v>
      </c>
      <c r="C261" s="8" t="s">
        <v>296</v>
      </c>
      <c r="D261" s="8">
        <v>6</v>
      </c>
    </row>
    <row r="262" spans="1:4" ht="15.75">
      <c r="A262" s="7" t="s">
        <v>297</v>
      </c>
      <c r="B262" s="8" t="s">
        <v>298</v>
      </c>
      <c r="C262" s="8" t="s">
        <v>296</v>
      </c>
      <c r="D262" s="8">
        <v>6</v>
      </c>
    </row>
    <row r="263" spans="1:4" ht="15.75">
      <c r="A263" s="7" t="s">
        <v>299</v>
      </c>
      <c r="B263" s="8" t="s">
        <v>300</v>
      </c>
      <c r="C263" s="8" t="s">
        <v>296</v>
      </c>
      <c r="D263" s="8">
        <v>0</v>
      </c>
    </row>
    <row r="264" spans="1:4" ht="15.75">
      <c r="A264" s="7" t="s">
        <v>301</v>
      </c>
      <c r="B264" s="8" t="s">
        <v>302</v>
      </c>
      <c r="C264" s="8" t="s">
        <v>76</v>
      </c>
      <c r="D264" s="8">
        <v>-18492.93</v>
      </c>
    </row>
    <row r="265" spans="1:4" ht="15.75">
      <c r="A265" s="44" t="s">
        <v>303</v>
      </c>
      <c r="B265" s="44"/>
      <c r="C265" s="44"/>
      <c r="D265" s="44"/>
    </row>
    <row r="266" spans="1:4" ht="15.7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.7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.75">
      <c r="A272" s="44" t="s">
        <v>311</v>
      </c>
      <c r="B272" s="44"/>
      <c r="C272" s="44"/>
      <c r="D272" s="44"/>
    </row>
    <row r="273" spans="1:4" ht="15.7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.7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.7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.75">
      <c r="A277" s="44" t="s">
        <v>317</v>
      </c>
      <c r="B277" s="44"/>
      <c r="C277" s="44"/>
      <c r="D277" s="44"/>
    </row>
    <row r="278" spans="1:4" ht="15.75">
      <c r="A278" s="7" t="s">
        <v>318</v>
      </c>
      <c r="B278" s="8" t="s">
        <v>319</v>
      </c>
      <c r="C278" s="8" t="s">
        <v>296</v>
      </c>
      <c r="D278" s="8">
        <v>6</v>
      </c>
    </row>
    <row r="279" spans="1:4" ht="15.75">
      <c r="A279" s="7" t="s">
        <v>320</v>
      </c>
      <c r="B279" s="8" t="s">
        <v>321</v>
      </c>
      <c r="C279" s="8" t="s">
        <v>296</v>
      </c>
      <c r="D279" s="8">
        <v>4</v>
      </c>
    </row>
    <row r="280" spans="1:4" ht="31.5">
      <c r="A280" s="7" t="s">
        <v>322</v>
      </c>
      <c r="B280" s="8" t="s">
        <v>323</v>
      </c>
      <c r="C280" s="8" t="s">
        <v>76</v>
      </c>
      <c r="D280" s="8">
        <v>40177.81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2018-03-28T07:00:38Z</dcterms:modified>
  <cp:category/>
  <cp:version/>
  <cp:contentType/>
  <cp:contentStatus/>
</cp:coreProperties>
</file>