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760" activeTab="0"/>
  </bookViews>
  <sheets>
    <sheet name="по форме" sheetId="1" r:id="rId1"/>
  </sheets>
  <externalReferences>
    <externalReference r:id="rId4"/>
  </externalReferences>
  <definedNames>
    <definedName name="_xlnm.Print_Area" localSheetId="0">'по форме'!$A$1:$D$233</definedName>
  </definedNames>
  <calcPr fullCalcOnLoad="1"/>
</workbook>
</file>

<file path=xl/sharedStrings.xml><?xml version="1.0" encoding="utf-8"?>
<sst xmlns="http://schemas.openxmlformats.org/spreadsheetml/2006/main" count="775" uniqueCount="303">
  <si>
    <t>Вывоз ТБО</t>
  </si>
  <si>
    <t>Обеспечение устранения аварий на внутридомовых инженерных системах в многоквартирном доме</t>
  </si>
  <si>
    <t>круглосуточно</t>
  </si>
  <si>
    <t>м2</t>
  </si>
  <si>
    <t>Работы по содержанию помещений, входящих в состав общего имущества в многоквартирном доме</t>
  </si>
  <si>
    <t>6 раз в неделю</t>
  </si>
  <si>
    <t>ежедневно</t>
  </si>
  <si>
    <t>1 раз в месяц</t>
  </si>
  <si>
    <t>Работы по обеспечению вывоза бытовых отходов</t>
  </si>
  <si>
    <t>2 раза в неделю</t>
  </si>
  <si>
    <t>Проведение дератизации и дезинсекции помещений, входящих в состав общего имущества в многоквартирном доме</t>
  </si>
  <si>
    <t>по мере необходимости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</si>
  <si>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</si>
  <si>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5 раз в неделю</t>
  </si>
  <si>
    <t>1 раз в неделю</t>
  </si>
  <si>
    <t>3 раза в неделю</t>
  </si>
  <si>
    <t>2 раза в год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</si>
  <si>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</si>
  <si>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</si>
  <si>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</si>
  <si>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</si>
  <si>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</si>
  <si>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</si>
  <si>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</si>
  <si>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</si>
  <si>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</si>
  <si>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</si>
  <si>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</si>
  <si>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</si>
  <si>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</si>
  <si>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</si>
  <si>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</si>
  <si>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</si>
  <si>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</si>
  <si>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</si>
  <si>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</si>
  <si>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</si>
  <si>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</si>
  <si>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</si>
  <si>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</si>
  <si>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</si>
  <si>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</si>
  <si>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</si>
  <si>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</si>
  <si>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</si>
  <si>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</si>
  <si>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</si>
  <si>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</si>
  <si>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</si>
  <si>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</si>
  <si>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</si>
  <si>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</si>
  <si>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</si>
  <si>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</si>
  <si>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</si>
  <si>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</si>
  <si>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</si>
  <si>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</si>
  <si>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</si>
  <si>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</si>
  <si>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</si>
  <si>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</si>
  <si>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</si>
  <si>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</si>
  <si>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</si>
  <si>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</si>
  <si>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</si>
  <si>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</si>
  <si>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</si>
  <si>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</si>
  <si>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</si>
  <si>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</si>
  <si>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22.1</t>
  </si>
  <si>
    <t>23.1</t>
  </si>
  <si>
    <t>24.1</t>
  </si>
  <si>
    <t>25.1</t>
  </si>
  <si>
    <t>21.1</t>
  </si>
  <si>
    <t>26.1</t>
  </si>
  <si>
    <t>21.2</t>
  </si>
  <si>
    <t>22.2.1</t>
  </si>
  <si>
    <t>23.2.1</t>
  </si>
  <si>
    <t>24.2.1</t>
  </si>
  <si>
    <t>25.2.1</t>
  </si>
  <si>
    <t>26.2.1</t>
  </si>
  <si>
    <t>23.2.2</t>
  </si>
  <si>
    <t>24.2.2</t>
  </si>
  <si>
    <t>25.2.2</t>
  </si>
  <si>
    <t>26.2.2</t>
  </si>
  <si>
    <t>23.2.3</t>
  </si>
  <si>
    <t>24.2.3</t>
  </si>
  <si>
    <t>25.2.3</t>
  </si>
  <si>
    <t>26.2.3</t>
  </si>
  <si>
    <t>1 раз в год</t>
  </si>
  <si>
    <t>21.8</t>
  </si>
  <si>
    <t>22.8</t>
  </si>
  <si>
    <t>23.8</t>
  </si>
  <si>
    <t>24.8</t>
  </si>
  <si>
    <t>25.8</t>
  </si>
  <si>
    <t>26.8</t>
  </si>
  <si>
    <t>21.9</t>
  </si>
  <si>
    <t>22.9</t>
  </si>
  <si>
    <t>23.9</t>
  </si>
  <si>
    <t>24.9</t>
  </si>
  <si>
    <t>25.9</t>
  </si>
  <si>
    <t>26.9</t>
  </si>
  <si>
    <t>21.10</t>
  </si>
  <si>
    <t>22.10.1</t>
  </si>
  <si>
    <t>23.10.1</t>
  </si>
  <si>
    <t>24.10.1</t>
  </si>
  <si>
    <t>25.10.1</t>
  </si>
  <si>
    <t>26.10.1</t>
  </si>
  <si>
    <t>23.10.2</t>
  </si>
  <si>
    <t>24.10.2</t>
  </si>
  <si>
    <t>25.10.2</t>
  </si>
  <si>
    <t>26.10.2</t>
  </si>
  <si>
    <t>21.11</t>
  </si>
  <si>
    <t>22.11.1</t>
  </si>
  <si>
    <t>23.11.1</t>
  </si>
  <si>
    <t>24.11.1</t>
  </si>
  <si>
    <t>25.11.1</t>
  </si>
  <si>
    <t>26.11.1</t>
  </si>
  <si>
    <t>23.11.2</t>
  </si>
  <si>
    <t>24.11.2</t>
  </si>
  <si>
    <t>25.11.2</t>
  </si>
  <si>
    <t>26.11.2</t>
  </si>
  <si>
    <t>21.12</t>
  </si>
  <si>
    <t>22.12.1</t>
  </si>
  <si>
    <t>23.12.1</t>
  </si>
  <si>
    <t>24.12.1</t>
  </si>
  <si>
    <t>25.12.1</t>
  </si>
  <si>
    <t>26.12.1</t>
  </si>
  <si>
    <t>23.12.2</t>
  </si>
  <si>
    <t>24.12.2</t>
  </si>
  <si>
    <t>25.12.2</t>
  </si>
  <si>
    <t>26.12.2</t>
  </si>
  <si>
    <t>23.12.3</t>
  </si>
  <si>
    <t>24.12.3</t>
  </si>
  <si>
    <t>25.12.3</t>
  </si>
  <si>
    <t>26.12.3</t>
  </si>
  <si>
    <t>23.12.4</t>
  </si>
  <si>
    <t>24.12.4</t>
  </si>
  <si>
    <t>25.12.4</t>
  </si>
  <si>
    <t>26.12.4</t>
  </si>
  <si>
    <t>23.12.5</t>
  </si>
  <si>
    <t>24.12.5</t>
  </si>
  <si>
    <t>25.12.5</t>
  </si>
  <si>
    <t>26.12.5</t>
  </si>
  <si>
    <t>23.12.6</t>
  </si>
  <si>
    <t>24.12.6</t>
  </si>
  <si>
    <t>25.12.6</t>
  </si>
  <si>
    <t>26.12.6</t>
  </si>
  <si>
    <t>23.12.7</t>
  </si>
  <si>
    <t>24.12.7</t>
  </si>
  <si>
    <t>25.12.7</t>
  </si>
  <si>
    <t>26.12.7</t>
  </si>
  <si>
    <t>23.12.8</t>
  </si>
  <si>
    <t>24.12.8</t>
  </si>
  <si>
    <t>25.12.8</t>
  </si>
  <si>
    <t>26.12.8</t>
  </si>
  <si>
    <t>21.13</t>
  </si>
  <si>
    <t>22.13</t>
  </si>
  <si>
    <t>23.13.1</t>
  </si>
  <si>
    <t>24.13.1</t>
  </si>
  <si>
    <t>25.13.1</t>
  </si>
  <si>
    <t>26.13.1</t>
  </si>
  <si>
    <t>23.13.2</t>
  </si>
  <si>
    <t>24.13.2</t>
  </si>
  <si>
    <t>25.13.2</t>
  </si>
  <si>
    <t>26.13.2</t>
  </si>
  <si>
    <t>23.13.3</t>
  </si>
  <si>
    <t>24.13.3</t>
  </si>
  <si>
    <t>25.13.3</t>
  </si>
  <si>
    <t>26.13.3</t>
  </si>
  <si>
    <t>23.13.7</t>
  </si>
  <si>
    <t>24.13.7</t>
  </si>
  <si>
    <t>25.13.7</t>
  </si>
  <si>
    <t>26.13.7</t>
  </si>
  <si>
    <t>23.13.8</t>
  </si>
  <si>
    <t>24.13.8</t>
  </si>
  <si>
    <t>25.13.8</t>
  </si>
  <si>
    <t>26.13.8</t>
  </si>
  <si>
    <t>22.14</t>
  </si>
  <si>
    <t>23.14.6</t>
  </si>
  <si>
    <t>24.14.6</t>
  </si>
  <si>
    <t>25.14.6</t>
  </si>
  <si>
    <t>26.14.6</t>
  </si>
  <si>
    <t>Итого</t>
  </si>
  <si>
    <t>21.14</t>
  </si>
  <si>
    <t>23.14.9</t>
  </si>
  <si>
    <t>24.14.9</t>
  </si>
  <si>
    <t>25.14.9</t>
  </si>
  <si>
    <t>26.14.9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</si>
  <si>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</si>
  <si>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</si>
  <si>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</si>
  <si>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</si>
  <si>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</si>
  <si>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</si>
  <si>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</si>
  <si>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</si>
  <si>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</si>
  <si>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</si>
  <si>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</si>
  <si>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</si>
  <si>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</si>
  <si>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</si>
  <si>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</si>
  <si>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</si>
  <si>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</si>
  <si>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</si>
  <si>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</si>
  <si>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</si>
  <si>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</si>
  <si>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</si>
  <si>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</si>
  <si>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</si>
  <si>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</si>
  <si>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</si>
  <si>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</si>
  <si>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</si>
  <si>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</si>
  <si>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</si>
  <si>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</si>
  <si>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31.12.2016 г.</t>
  </si>
  <si>
    <t>площадь</t>
  </si>
  <si>
    <t>стоимость</t>
  </si>
  <si>
    <t>снятие показаний ЖЭК</t>
  </si>
  <si>
    <t>ГАРД и ЖЭК</t>
  </si>
  <si>
    <t>КОСЫХ</t>
  </si>
  <si>
    <t>23.2.4</t>
  </si>
  <si>
    <t>24.2.4</t>
  </si>
  <si>
    <t>25.2.4</t>
  </si>
  <si>
    <t>26.2.4</t>
  </si>
  <si>
    <t>23.12.9</t>
  </si>
  <si>
    <t>24.12.9</t>
  </si>
  <si>
    <t>25.12.9</t>
  </si>
  <si>
    <t>26.12.9</t>
  </si>
  <si>
    <t>23.14.10</t>
  </si>
  <si>
    <t>24.14.10</t>
  </si>
  <si>
    <t>25.14.10</t>
  </si>
  <si>
    <t>26.14.10</t>
  </si>
  <si>
    <t>Работы по содержанию и ремонту мусоропроводов в многоквартирном доме</t>
  </si>
  <si>
    <t>Работы по содержанию и ремонту лифта (лифтов) в многоквартирном доме</t>
  </si>
  <si>
    <t>Отчет об исполнении управляющей организацией ООО "ГУК "Привокзальная" договора управления за октябрь 2016 г. - декабрь 2016 г.                                            по дому №  4  ул. Шкатова в г. Липецке</t>
  </si>
  <si>
    <t>10.10.2016 г.</t>
  </si>
  <si>
    <t>Смена задвижки</t>
  </si>
  <si>
    <t>Ревизия задвижки</t>
  </si>
  <si>
    <t>в течение года</t>
  </si>
  <si>
    <t>Техническое обслуживание СТЭ. Снятие показаний тепловой энергии.</t>
  </si>
  <si>
    <t>Проверка исправности, работоспособности, регулировка и техническое обслуживание запорной арматуры и разводящих трубопроводов и оборудования. Удаление воздуха из системы отопления (в отопительный период). Постоянный контроль параметров теплоносителя и воды (давления, температуры, расхода) и незамедлительное принятие мер к восстановлению требуемых парметров отопления и водоснабжения и герметичности систем. Проведение пробных пусконаладочных работ (пробные топки). Контроль состояния и восстановление исправности элементов внутренней канализации. Внутреннего водостока.</t>
  </si>
  <si>
    <t>Снятие показаний приборов учета потребления электроэнергии (общедомовые)</t>
  </si>
  <si>
    <t>Замена осветительных лампочек помещений общего пользования</t>
  </si>
  <si>
    <t>электросети+электрооборудование</t>
  </si>
  <si>
    <t>Осмотр линий электрических сетей, арматуры и электрооборудования. Проверка состояния линий электрических сетей и арматуры, групповых распределительных и предохранительных щитов и переходных коробок, силовых установок на лестничных клетках.</t>
  </si>
  <si>
    <t>Очистка кровли и водоотводящих устройств от мусора, грязи, наледи, препятствующих стоку дождевых и талых вод</t>
  </si>
  <si>
    <t>Влажное подметание лестничных площадок и маршей, коридоры, тамбура 1,2,3 этажей</t>
  </si>
  <si>
    <t>Влажное подметание лестничных площадок и маршей, коридоры, тамбура выше 3-го этажа</t>
  </si>
  <si>
    <t>Подметание полов кабины лифта влажная уборка</t>
  </si>
  <si>
    <t>Протирка стен, дверей в кабине лифта</t>
  </si>
  <si>
    <t>Обметание пыли с потолков</t>
  </si>
  <si>
    <t>Мытьё полов (лестничные площадки и марши, коридоры, тамбура) 1,2,3 этажей</t>
  </si>
  <si>
    <t>Мытьё полов (лестничные площадки и марши, коридоры, тамбура) выше 3 этажа</t>
  </si>
  <si>
    <t>Вывоз крупногабаритного мусора</t>
  </si>
  <si>
    <t>4 раза в месяц</t>
  </si>
  <si>
    <t>Герметизация межпанельных швов</t>
  </si>
  <si>
    <t>Ремонт мягкой кровли</t>
  </si>
  <si>
    <t>Осмотр технического состояния конструктивных элементов жилого дома</t>
  </si>
  <si>
    <t>Уборка мусороприемных камер и удаление мусора из мусороприемных камер</t>
  </si>
  <si>
    <t>Мытье и протирка закрывающих устройств мусоропровода (загрузочных клапанов)</t>
  </si>
  <si>
    <t>Организация системы диспетчерского контроля и обеспечение диспетчерской связи с кабиной лифта; обеспечение проведения осмотров, технического обслуживания и ремонт лифта, обеспечение проведения аварийного обслуживания лифта</t>
  </si>
  <si>
    <t>Снятие показаний счетчиков потребления х/в (общедомовые)</t>
  </si>
  <si>
    <t>Проведение технических осмотров и устранение незначительных неисправностей в системе вентиляции</t>
  </si>
  <si>
    <t>3 раза в год</t>
  </si>
  <si>
    <t>Техническое обслуживание внутридомового газового оборудования</t>
  </si>
  <si>
    <t>Аварийное обслуживание</t>
  </si>
  <si>
    <t>Дезинсекция</t>
  </si>
  <si>
    <t>Дератизация</t>
  </si>
  <si>
    <t>4 раза в год</t>
  </si>
  <si>
    <t>Сдвижка снега при снегопаде вручную</t>
  </si>
  <si>
    <t>20 раз в год</t>
  </si>
  <si>
    <t>асфальт</t>
  </si>
  <si>
    <t>Механизированная уборка свежевыпавшего снега</t>
  </si>
  <si>
    <t>Ликвидация наледи</t>
  </si>
  <si>
    <t>9 раз в год</t>
  </si>
  <si>
    <t xml:space="preserve">Посыпка территории пескосоляной смесью </t>
  </si>
  <si>
    <t>25 раз в год</t>
  </si>
  <si>
    <t>Подметание вручную асфальтового покрытия</t>
  </si>
  <si>
    <t>Уборка от случайного мусора асфальтового покрытия, грунта, газонов</t>
  </si>
  <si>
    <t>Уборка газонов от листьев, сучьев, мусора</t>
  </si>
  <si>
    <t xml:space="preserve">Покос травы </t>
  </si>
  <si>
    <t>Уборка мусора на контейнерной площадке</t>
  </si>
  <si>
    <t>Сдвижка и подметание снега при отсутствии снегопада вручную</t>
  </si>
  <si>
    <t>10 раз в год</t>
  </si>
  <si>
    <t>Замена разбитых стекол в окнах в помещениях общего пользования</t>
  </si>
  <si>
    <t>ступени</t>
  </si>
  <si>
    <t>наледь</t>
  </si>
  <si>
    <t>лифт-сервис</t>
  </si>
  <si>
    <t>лифт эксперт</t>
  </si>
  <si>
    <t>10.</t>
  </si>
  <si>
    <t>- за управление</t>
  </si>
  <si>
    <t>31.03.2017 г.</t>
  </si>
  <si>
    <t>Директор ООО "ГУК "Привокзальная"</t>
  </si>
  <si>
    <t>Ю.Д. Шкляров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</si>
</sst>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</numFmts>
  <fonts count="50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2"/>
      <name val="Times New Roman"/>
      <family val="1"/>
    </font>
    <font>
      <sz val="11"/>
      <name val="Calibri"/>
      <family val="2"/>
    </font>
    <font>
      <b/>
      <sz val="12"/>
      <name val="Times New Roman"/>
      <family val="1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b/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 tint="0.04998999834060669"/>
      <name val="Calibri"/>
      <family val="2"/>
    </font>
    <font>
      <b/>
      <sz val="14"/>
      <color theme="1" tint="0.04998999834060669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2052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3" applyNumberFormat="0" applyAlignment="0" applyProtection="0"/>
    <xf numFmtId="0" fontId="29" fillId="27" borderId="4" applyNumberFormat="0" applyAlignment="0" applyProtection="0"/>
    <xf numFmtId="0" fontId="30" fillId="27" borderId="3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8" borderId="9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9" fontId="26" fillId="0" borderId="0" applyFont="0" applyFill="0" applyBorder="0" applyAlignment="0" applyProtection="0"/>
    <xf numFmtId="0" fontId="40" fillId="0" borderId="11" applyNumberFormat="0" applyFill="0" applyAlignment="0" applyProtection="0"/>
    <xf numFmtId="0" fontId="41" fillId="0" borderId="0" applyNumberFormat="0" applyFill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5">
    <xf numFmtId="0" fontId="0" fillId="0" borderId="0" xfId="0" applyAlignment="1">
      <alignment/>
    </xf>
    <xf numFmtId="4" fontId="3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/>
    </xf>
    <xf numFmtId="49" fontId="5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top" wrapText="1"/>
    </xf>
    <xf numFmtId="49" fontId="3" fillId="0" borderId="12" xfId="0" applyNumberFormat="1" applyFont="1" applyFill="1" applyBorder="1" applyAlignment="1">
      <alignment horizontal="center" vertical="top" wrapText="1"/>
    </xf>
    <xf numFmtId="4" fontId="3" fillId="0" borderId="12" xfId="0" applyNumberFormat="1" applyFont="1" applyFill="1" applyBorder="1" applyAlignment="1">
      <alignment horizontal="center" vertical="top" wrapText="1"/>
    </xf>
    <xf numFmtId="49" fontId="44" fillId="0" borderId="12" xfId="0" applyNumberFormat="1" applyFont="1" applyFill="1" applyBorder="1" applyAlignment="1">
      <alignment horizontal="center" vertical="center" wrapText="1"/>
    </xf>
    <xf numFmtId="4" fontId="43" fillId="0" borderId="0" xfId="0" applyNumberFormat="1" applyFont="1" applyFill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0" fontId="45" fillId="0" borderId="0" xfId="0" applyFont="1" applyFill="1" applyAlignment="1">
      <alignment/>
    </xf>
    <xf numFmtId="49" fontId="46" fillId="0" borderId="12" xfId="0" applyNumberFormat="1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4" fontId="47" fillId="0" borderId="0" xfId="0" applyNumberFormat="1" applyFont="1" applyFill="1" applyAlignment="1">
      <alignment horizontal="center" vertical="center" wrapText="1"/>
    </xf>
    <xf numFmtId="0" fontId="46" fillId="0" borderId="0" xfId="0" applyFont="1" applyFill="1" applyAlignment="1">
      <alignment horizontal="center" vertical="center" wrapText="1"/>
    </xf>
    <xf numFmtId="0" fontId="34" fillId="0" borderId="0" xfId="0" applyFont="1" applyFill="1" applyAlignment="1">
      <alignment/>
    </xf>
    <xf numFmtId="49" fontId="47" fillId="0" borderId="12" xfId="0" applyNumberFormat="1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4" fontId="47" fillId="0" borderId="12" xfId="0" applyNumberFormat="1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center" vertical="center" wrapText="1"/>
    </xf>
    <xf numFmtId="0" fontId="26" fillId="0" borderId="0" xfId="0" applyFont="1" applyFill="1" applyAlignment="1">
      <alignment/>
    </xf>
    <xf numFmtId="182" fontId="47" fillId="0" borderId="12" xfId="0" applyNumberFormat="1" applyFont="1" applyFill="1" applyBorder="1" applyAlignment="1">
      <alignment horizontal="center" vertical="center" wrapText="1"/>
    </xf>
    <xf numFmtId="49" fontId="44" fillId="0" borderId="12" xfId="0" applyNumberFormat="1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center" vertical="center" wrapText="1"/>
    </xf>
    <xf numFmtId="0" fontId="44" fillId="0" borderId="0" xfId="0" applyFont="1" applyFill="1" applyAlignment="1">
      <alignment horizontal="center" vertical="center" wrapText="1"/>
    </xf>
    <xf numFmtId="0" fontId="48" fillId="0" borderId="0" xfId="0" applyFont="1" applyFill="1" applyAlignment="1">
      <alignment/>
    </xf>
    <xf numFmtId="49" fontId="43" fillId="0" borderId="12" xfId="0" applyNumberFormat="1" applyFont="1" applyFill="1" applyBorder="1" applyAlignment="1">
      <alignment horizontal="center" vertical="center" wrapText="1"/>
    </xf>
    <xf numFmtId="4" fontId="43" fillId="0" borderId="12" xfId="0" applyNumberFormat="1" applyFont="1" applyFill="1" applyBorder="1" applyAlignment="1">
      <alignment horizontal="center" vertical="center" wrapText="1"/>
    </xf>
    <xf numFmtId="2" fontId="43" fillId="0" borderId="12" xfId="0" applyNumberFormat="1" applyFont="1" applyFill="1" applyBorder="1" applyAlignment="1">
      <alignment horizontal="center" vertical="center" wrapText="1"/>
    </xf>
    <xf numFmtId="182" fontId="43" fillId="0" borderId="12" xfId="0" applyNumberFormat="1" applyFont="1" applyFill="1" applyBorder="1" applyAlignment="1">
      <alignment horizontal="center" vertical="center" wrapText="1"/>
    </xf>
    <xf numFmtId="0" fontId="44" fillId="0" borderId="0" xfId="0" applyFont="1" applyFill="1" applyAlignment="1">
      <alignment horizontal="left" vertical="center" wrapText="1"/>
    </xf>
    <xf numFmtId="0" fontId="43" fillId="0" borderId="0" xfId="0" applyFont="1" applyFill="1" applyAlignment="1">
      <alignment horizontal="center" vertical="center" wrapText="1"/>
    </xf>
    <xf numFmtId="0" fontId="49" fillId="0" borderId="0" xfId="0" applyFont="1" applyFill="1" applyAlignment="1">
      <alignment horizontal="center" vertical="center" wrapText="1"/>
    </xf>
    <xf numFmtId="4" fontId="44" fillId="0" borderId="12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 wrapText="1"/>
    </xf>
    <xf numFmtId="0" fontId="3" fillId="0" borderId="0" xfId="0" applyFont="1" applyFill="1" applyAlignment="1">
      <alignment horizontal="right" vertical="center" wrapText="1"/>
    </xf>
  </cellXfs>
  <cellStyles count="2038">
    <cellStyle name="Normal" xfId="0"/>
    <cellStyle name="20% -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-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-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-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-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-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-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-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-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-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-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-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- Акцент1" xfId="1863"/>
    <cellStyle name="60% - Акцент2" xfId="1864"/>
    <cellStyle name="60% - Акцент3" xfId="1865"/>
    <cellStyle name="60% - Акцент4" xfId="1866"/>
    <cellStyle name="60% - Акцент5" xfId="1867"/>
    <cellStyle name="60% -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5;&#1058;&#1054;\&#1044;&#1072;&#1096;&#1072;\&#1090;&#1072;&#1088;&#1080;&#1092;&#1099;\&#1054;&#1073;&#1097;&#1077;&#1077;%20&#1087;&#1086;%20&#1084;&#1077;&#1089;&#1103;&#1094;&#1072;&#1084;(&#1087;&#1088;&#1072;&#1074;&#1080;&#1083;&#1100;&#1085;&#1099;&#1081;)%20&#1044;&#1072;&#1096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Лист1"/>
    </sheetNames>
    <sheetDataSet>
      <sheetData sheetId="3">
        <row r="123">
          <cell r="FD123">
            <v>247523.00685899987</v>
          </cell>
        </row>
        <row r="124">
          <cell r="FD124">
            <v>211621.434171</v>
          </cell>
        </row>
        <row r="125">
          <cell r="FD12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32"/>
  <sheetViews>
    <sheetView tabSelected="1" view="pageBreakPreview" zoomScale="60" zoomScaleNormal="90" zoomScalePageLayoutView="0" workbookViewId="0" topLeftCell="A188">
      <selection activeCell="D232" sqref="D232"/>
    </sheetView>
  </sheetViews>
  <sheetFormatPr defaultColWidth="9.140625" defaultRowHeight="15"/>
  <cols>
    <col min="1" max="1" width="9.140625" style="2" customWidth="1"/>
    <col min="2" max="2" width="62.421875" style="3" customWidth="1"/>
    <col min="3" max="3" width="24.28125" style="3" customWidth="1"/>
    <col min="4" max="4" width="62.7109375" style="3" customWidth="1"/>
    <col min="5" max="5" width="18.7109375" style="1" hidden="1" customWidth="1"/>
    <col min="6" max="6" width="17.8515625" style="3" hidden="1" customWidth="1"/>
    <col min="7" max="22" width="9.140625" style="3" customWidth="1"/>
    <col min="23" max="16384" width="9.140625" style="4" customWidth="1"/>
  </cols>
  <sheetData>
    <row r="1" ht="15.75">
      <c r="E1" s="1" t="s">
        <v>224</v>
      </c>
    </row>
    <row r="2" spans="1:22" s="7" customFormat="1" ht="33.75" customHeight="1">
      <c r="A2" s="5" t="s">
        <v>243</v>
      </c>
      <c r="B2" s="5"/>
      <c r="C2" s="5"/>
      <c r="D2" s="5"/>
      <c r="E2" s="1">
        <v>8903.1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</row>
    <row r="4" spans="1:4" ht="15.75">
      <c r="A4" s="8" t="s">
        <v>27</v>
      </c>
      <c r="B4" s="9" t="s">
        <v>28</v>
      </c>
      <c r="C4" s="9" t="s">
        <v>29</v>
      </c>
      <c r="D4" s="9" t="s">
        <v>30</v>
      </c>
    </row>
    <row r="5" spans="1:4" ht="15.75">
      <c r="A5" s="8" t="s">
        <v>33</v>
      </c>
      <c r="B5" s="9" t="s">
        <v>31</v>
      </c>
      <c r="C5" s="9" t="s">
        <v>32</v>
      </c>
      <c r="D5" s="10" t="s">
        <v>300</v>
      </c>
    </row>
    <row r="6" spans="1:4" ht="15.75">
      <c r="A6" s="8" t="s">
        <v>34</v>
      </c>
      <c r="B6" s="9" t="s">
        <v>35</v>
      </c>
      <c r="C6" s="9" t="s">
        <v>32</v>
      </c>
      <c r="D6" s="10" t="s">
        <v>244</v>
      </c>
    </row>
    <row r="7" spans="1:4" ht="15.75">
      <c r="A7" s="8" t="s">
        <v>21</v>
      </c>
      <c r="B7" s="9" t="s">
        <v>36</v>
      </c>
      <c r="C7" s="9" t="s">
        <v>32</v>
      </c>
      <c r="D7" s="10" t="s">
        <v>223</v>
      </c>
    </row>
    <row r="8" spans="1:4" ht="42.75" customHeight="1">
      <c r="A8" s="11" t="s">
        <v>66</v>
      </c>
      <c r="B8" s="11"/>
      <c r="C8" s="11"/>
      <c r="D8" s="11"/>
    </row>
    <row r="9" spans="1:4" ht="15.75">
      <c r="A9" s="8" t="s">
        <v>22</v>
      </c>
      <c r="B9" s="9" t="s">
        <v>37</v>
      </c>
      <c r="C9" s="9" t="s">
        <v>38</v>
      </c>
      <c r="D9" s="9">
        <v>0</v>
      </c>
    </row>
    <row r="10" spans="1:4" ht="15.75">
      <c r="A10" s="8" t="s">
        <v>23</v>
      </c>
      <c r="B10" s="9" t="s">
        <v>39</v>
      </c>
      <c r="C10" s="9" t="s">
        <v>38</v>
      </c>
      <c r="D10" s="9">
        <v>0</v>
      </c>
    </row>
    <row r="11" spans="1:4" ht="15.75">
      <c r="A11" s="8" t="s">
        <v>40</v>
      </c>
      <c r="B11" s="9" t="s">
        <v>41</v>
      </c>
      <c r="C11" s="9" t="s">
        <v>38</v>
      </c>
      <c r="D11" s="9">
        <v>0</v>
      </c>
    </row>
    <row r="12" spans="1:4" ht="31.5">
      <c r="A12" s="8" t="s">
        <v>42</v>
      </c>
      <c r="B12" s="9" t="s">
        <v>43</v>
      </c>
      <c r="C12" s="9" t="s">
        <v>38</v>
      </c>
      <c r="D12" s="12">
        <f>D13+D14+D15</f>
        <v>459144.44102999987</v>
      </c>
    </row>
    <row r="13" spans="1:4" ht="15.75">
      <c r="A13" s="8" t="s">
        <v>58</v>
      </c>
      <c r="B13" s="13" t="s">
        <v>44</v>
      </c>
      <c r="C13" s="9" t="s">
        <v>38</v>
      </c>
      <c r="D13" s="12">
        <f>'[1]гук(2016)'!$FD$124</f>
        <v>211621.434171</v>
      </c>
    </row>
    <row r="14" spans="1:4" ht="15.75">
      <c r="A14" s="8" t="s">
        <v>59</v>
      </c>
      <c r="B14" s="13" t="s">
        <v>45</v>
      </c>
      <c r="C14" s="9" t="s">
        <v>38</v>
      </c>
      <c r="D14" s="12">
        <f>'[1]гук(2016)'!$FD$123</f>
        <v>247523.00685899987</v>
      </c>
    </row>
    <row r="15" spans="1:4" ht="15.75">
      <c r="A15" s="8" t="s">
        <v>298</v>
      </c>
      <c r="B15" s="14" t="s">
        <v>299</v>
      </c>
      <c r="C15" s="9" t="s">
        <v>38</v>
      </c>
      <c r="D15" s="12">
        <f>'[1]гук(2016)'!$FD$125</f>
        <v>0</v>
      </c>
    </row>
    <row r="16" spans="1:4" ht="15.75">
      <c r="A16" s="13" t="s">
        <v>46</v>
      </c>
      <c r="B16" s="13" t="s">
        <v>47</v>
      </c>
      <c r="C16" s="13" t="s">
        <v>38</v>
      </c>
      <c r="D16" s="13">
        <v>422770.62</v>
      </c>
    </row>
    <row r="17" spans="1:4" ht="31.5">
      <c r="A17" s="13" t="s">
        <v>24</v>
      </c>
      <c r="B17" s="13" t="s">
        <v>60</v>
      </c>
      <c r="C17" s="13" t="s">
        <v>38</v>
      </c>
      <c r="D17" s="13">
        <f>D16</f>
        <v>422770.62</v>
      </c>
    </row>
    <row r="18" spans="1:4" ht="31.5">
      <c r="A18" s="13" t="s">
        <v>48</v>
      </c>
      <c r="B18" s="13" t="s">
        <v>61</v>
      </c>
      <c r="C18" s="13" t="s">
        <v>38</v>
      </c>
      <c r="D18" s="13">
        <v>0</v>
      </c>
    </row>
    <row r="19" spans="1:4" ht="15.75">
      <c r="A19" s="13" t="s">
        <v>25</v>
      </c>
      <c r="B19" s="13" t="s">
        <v>49</v>
      </c>
      <c r="C19" s="13" t="s">
        <v>38</v>
      </c>
      <c r="D19" s="13">
        <v>0</v>
      </c>
    </row>
    <row r="20" spans="1:4" ht="15.75">
      <c r="A20" s="13" t="s">
        <v>26</v>
      </c>
      <c r="B20" s="13" t="s">
        <v>50</v>
      </c>
      <c r="C20" s="13" t="s">
        <v>38</v>
      </c>
      <c r="D20" s="13">
        <v>0</v>
      </c>
    </row>
    <row r="21" spans="1:4" ht="15.75">
      <c r="A21" s="13" t="s">
        <v>51</v>
      </c>
      <c r="B21" s="13" t="s">
        <v>52</v>
      </c>
      <c r="C21" s="13" t="s">
        <v>38</v>
      </c>
      <c r="D21" s="13">
        <v>0</v>
      </c>
    </row>
    <row r="22" spans="1:4" ht="15.75">
      <c r="A22" s="13" t="s">
        <v>53</v>
      </c>
      <c r="B22" s="13" t="s">
        <v>54</v>
      </c>
      <c r="C22" s="13" t="s">
        <v>38</v>
      </c>
      <c r="D22" s="13">
        <f>D16+D10</f>
        <v>422770.62</v>
      </c>
    </row>
    <row r="23" spans="1:4" ht="15.75">
      <c r="A23" s="13" t="s">
        <v>55</v>
      </c>
      <c r="B23" s="13" t="s">
        <v>62</v>
      </c>
      <c r="C23" s="13" t="s">
        <v>38</v>
      </c>
      <c r="D23" s="13">
        <v>0</v>
      </c>
    </row>
    <row r="24" spans="1:4" ht="15.75">
      <c r="A24" s="13" t="s">
        <v>56</v>
      </c>
      <c r="B24" s="13" t="s">
        <v>63</v>
      </c>
      <c r="C24" s="13" t="s">
        <v>38</v>
      </c>
      <c r="D24" s="13">
        <v>1569.03</v>
      </c>
    </row>
    <row r="25" spans="1:5" ht="15.75">
      <c r="A25" s="13" t="s">
        <v>57</v>
      </c>
      <c r="B25" s="13" t="s">
        <v>64</v>
      </c>
      <c r="C25" s="13" t="s">
        <v>38</v>
      </c>
      <c r="D25" s="15">
        <f>E25</f>
        <v>19433.471029999877</v>
      </c>
      <c r="E25" s="1">
        <f>D12-(D16+D10)+D214-D24+D11</f>
        <v>19433.471029999877</v>
      </c>
    </row>
    <row r="26" spans="1:22" s="19" customFormat="1" ht="35.25" customHeight="1">
      <c r="A26" s="16" t="s">
        <v>65</v>
      </c>
      <c r="B26" s="16"/>
      <c r="C26" s="16"/>
      <c r="D26" s="16"/>
      <c r="E26" s="17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</row>
    <row r="27" spans="1:22" s="24" customFormat="1" ht="31.5">
      <c r="A27" s="20" t="s">
        <v>76</v>
      </c>
      <c r="B27" s="21" t="s">
        <v>67</v>
      </c>
      <c r="C27" s="21" t="s">
        <v>32</v>
      </c>
      <c r="D27" s="21" t="s">
        <v>1</v>
      </c>
      <c r="E27" s="22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</row>
    <row r="28" spans="1:22" s="29" customFormat="1" ht="15.75">
      <c r="A28" s="25" t="s">
        <v>72</v>
      </c>
      <c r="B28" s="26" t="s">
        <v>68</v>
      </c>
      <c r="C28" s="26" t="s">
        <v>38</v>
      </c>
      <c r="D28" s="27">
        <f>E28</f>
        <v>33321.76</v>
      </c>
      <c r="E28" s="22">
        <v>33321.76</v>
      </c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</row>
    <row r="29" spans="1:22" s="29" customFormat="1" ht="31.5">
      <c r="A29" s="25" t="s">
        <v>73</v>
      </c>
      <c r="B29" s="26" t="s">
        <v>69</v>
      </c>
      <c r="C29" s="26" t="s">
        <v>32</v>
      </c>
      <c r="D29" s="26" t="s">
        <v>274</v>
      </c>
      <c r="E29" s="22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</row>
    <row r="30" spans="1:22" s="29" customFormat="1" ht="15.75">
      <c r="A30" s="25" t="s">
        <v>74</v>
      </c>
      <c r="B30" s="26" t="s">
        <v>70</v>
      </c>
      <c r="C30" s="26" t="s">
        <v>32</v>
      </c>
      <c r="D30" s="26" t="s">
        <v>2</v>
      </c>
      <c r="E30" s="22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</row>
    <row r="31" spans="1:22" s="29" customFormat="1" ht="15.75">
      <c r="A31" s="25" t="s">
        <v>75</v>
      </c>
      <c r="B31" s="26" t="s">
        <v>29</v>
      </c>
      <c r="C31" s="26" t="s">
        <v>32</v>
      </c>
      <c r="D31" s="26" t="s">
        <v>3</v>
      </c>
      <c r="E31" s="22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</row>
    <row r="32" spans="1:22" s="29" customFormat="1" ht="15.75">
      <c r="A32" s="25" t="s">
        <v>77</v>
      </c>
      <c r="B32" s="26" t="s">
        <v>71</v>
      </c>
      <c r="C32" s="26" t="s">
        <v>38</v>
      </c>
      <c r="D32" s="30">
        <f>E28/E2</f>
        <v>3.7427143354561894</v>
      </c>
      <c r="E32" s="22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</row>
    <row r="33" spans="1:22" s="34" customFormat="1" ht="31.5">
      <c r="A33" s="31" t="s">
        <v>78</v>
      </c>
      <c r="B33" s="32" t="s">
        <v>67</v>
      </c>
      <c r="C33" s="32" t="s">
        <v>32</v>
      </c>
      <c r="D33" s="32" t="s">
        <v>4</v>
      </c>
      <c r="E33" s="17" t="s">
        <v>225</v>
      </c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</row>
    <row r="34" spans="1:22" s="19" customFormat="1" ht="15.75">
      <c r="A34" s="35" t="s">
        <v>79</v>
      </c>
      <c r="B34" s="10" t="s">
        <v>68</v>
      </c>
      <c r="C34" s="10" t="s">
        <v>38</v>
      </c>
      <c r="D34" s="36">
        <f>E35+E39+E43+E47+E51+E55</f>
        <v>71675.60999999999</v>
      </c>
      <c r="E34" s="17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</row>
    <row r="35" spans="1:22" s="19" customFormat="1" ht="31.5">
      <c r="A35" s="35" t="s">
        <v>80</v>
      </c>
      <c r="B35" s="10" t="s">
        <v>69</v>
      </c>
      <c r="C35" s="10" t="s">
        <v>32</v>
      </c>
      <c r="D35" s="10" t="s">
        <v>260</v>
      </c>
      <c r="E35" s="17">
        <f>167.38</f>
        <v>167.38</v>
      </c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</row>
    <row r="36" spans="1:22" s="19" customFormat="1" ht="15.75">
      <c r="A36" s="35" t="s">
        <v>81</v>
      </c>
      <c r="B36" s="10" t="s">
        <v>70</v>
      </c>
      <c r="C36" s="10" t="s">
        <v>32</v>
      </c>
      <c r="D36" s="10" t="s">
        <v>92</v>
      </c>
      <c r="E36" s="17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</row>
    <row r="37" spans="1:22" s="19" customFormat="1" ht="15.75">
      <c r="A37" s="35" t="s">
        <v>82</v>
      </c>
      <c r="B37" s="10" t="s">
        <v>29</v>
      </c>
      <c r="C37" s="10" t="s">
        <v>32</v>
      </c>
      <c r="D37" s="10" t="s">
        <v>3</v>
      </c>
      <c r="E37" s="17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</row>
    <row r="38" spans="1:22" s="19" customFormat="1" ht="15.75">
      <c r="A38" s="35" t="s">
        <v>83</v>
      </c>
      <c r="B38" s="10" t="s">
        <v>71</v>
      </c>
      <c r="C38" s="10" t="s">
        <v>38</v>
      </c>
      <c r="D38" s="37">
        <f>E35/E2</f>
        <v>0.01880019319113567</v>
      </c>
      <c r="E38" s="17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</row>
    <row r="39" spans="1:22" s="19" customFormat="1" ht="31.5">
      <c r="A39" s="35" t="s">
        <v>84</v>
      </c>
      <c r="B39" s="10" t="s">
        <v>69</v>
      </c>
      <c r="C39" s="10" t="s">
        <v>32</v>
      </c>
      <c r="D39" s="10" t="s">
        <v>261</v>
      </c>
      <c r="E39" s="17">
        <v>1784.18</v>
      </c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</row>
    <row r="40" spans="1:22" s="19" customFormat="1" ht="15.75">
      <c r="A40" s="35" t="s">
        <v>85</v>
      </c>
      <c r="B40" s="10" t="s">
        <v>70</v>
      </c>
      <c r="C40" s="10" t="s">
        <v>32</v>
      </c>
      <c r="D40" s="10" t="s">
        <v>92</v>
      </c>
      <c r="E40" s="17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</row>
    <row r="41" spans="1:22" s="19" customFormat="1" ht="15.75">
      <c r="A41" s="35" t="s">
        <v>86</v>
      </c>
      <c r="B41" s="10" t="s">
        <v>29</v>
      </c>
      <c r="C41" s="10" t="s">
        <v>32</v>
      </c>
      <c r="D41" s="10" t="s">
        <v>3</v>
      </c>
      <c r="E41" s="17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</row>
    <row r="42" spans="1:22" s="19" customFormat="1" ht="15.75">
      <c r="A42" s="35" t="s">
        <v>87</v>
      </c>
      <c r="B42" s="10" t="s">
        <v>71</v>
      </c>
      <c r="C42" s="10" t="s">
        <v>38</v>
      </c>
      <c r="D42" s="37">
        <f>E39/E2</f>
        <v>0.20039986072266963</v>
      </c>
      <c r="E42" s="17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</row>
    <row r="43" spans="1:22" s="19" customFormat="1" ht="31.5">
      <c r="A43" s="35" t="s">
        <v>88</v>
      </c>
      <c r="B43" s="10" t="s">
        <v>69</v>
      </c>
      <c r="C43" s="10" t="s">
        <v>32</v>
      </c>
      <c r="D43" s="10" t="s">
        <v>255</v>
      </c>
      <c r="E43" s="17">
        <f>5446.03+39173.64</f>
        <v>44619.67</v>
      </c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</row>
    <row r="44" spans="1:22" s="19" customFormat="1" ht="15.75">
      <c r="A44" s="35" t="s">
        <v>89</v>
      </c>
      <c r="B44" s="10" t="s">
        <v>70</v>
      </c>
      <c r="C44" s="10" t="s">
        <v>32</v>
      </c>
      <c r="D44" s="10" t="s">
        <v>15</v>
      </c>
      <c r="E44" s="17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</row>
    <row r="45" spans="1:22" s="19" customFormat="1" ht="15.75">
      <c r="A45" s="35" t="s">
        <v>90</v>
      </c>
      <c r="B45" s="10" t="s">
        <v>29</v>
      </c>
      <c r="C45" s="10" t="s">
        <v>32</v>
      </c>
      <c r="D45" s="10" t="s">
        <v>3</v>
      </c>
      <c r="E45" s="17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</row>
    <row r="46" spans="1:22" s="19" customFormat="1" ht="15.75">
      <c r="A46" s="35" t="s">
        <v>91</v>
      </c>
      <c r="B46" s="10" t="s">
        <v>71</v>
      </c>
      <c r="C46" s="10" t="s">
        <v>38</v>
      </c>
      <c r="D46" s="36">
        <f>E43/E2</f>
        <v>5.011700418955195</v>
      </c>
      <c r="E46" s="17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</row>
    <row r="47" spans="1:22" s="19" customFormat="1" ht="31.5">
      <c r="A47" s="35" t="s">
        <v>229</v>
      </c>
      <c r="B47" s="10" t="s">
        <v>69</v>
      </c>
      <c r="C47" s="10" t="s">
        <v>32</v>
      </c>
      <c r="D47" s="10" t="s">
        <v>256</v>
      </c>
      <c r="E47" s="17">
        <f>6329.21+17645.94</f>
        <v>23975.149999999998</v>
      </c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</row>
    <row r="48" spans="1:22" s="19" customFormat="1" ht="15.75">
      <c r="A48" s="35" t="s">
        <v>230</v>
      </c>
      <c r="B48" s="10" t="s">
        <v>70</v>
      </c>
      <c r="C48" s="10" t="s">
        <v>32</v>
      </c>
      <c r="D48" s="10" t="s">
        <v>15</v>
      </c>
      <c r="E48" s="17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</row>
    <row r="49" spans="1:22" s="19" customFormat="1" ht="15.75">
      <c r="A49" s="35" t="s">
        <v>231</v>
      </c>
      <c r="B49" s="10" t="s">
        <v>29</v>
      </c>
      <c r="C49" s="10" t="s">
        <v>32</v>
      </c>
      <c r="D49" s="10" t="s">
        <v>3</v>
      </c>
      <c r="E49" s="17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</row>
    <row r="50" spans="1:22" s="19" customFormat="1" ht="15.75">
      <c r="A50" s="35" t="s">
        <v>232</v>
      </c>
      <c r="B50" s="10" t="s">
        <v>71</v>
      </c>
      <c r="C50" s="10" t="s">
        <v>38</v>
      </c>
      <c r="D50" s="37">
        <f>E47/E2</f>
        <v>2.692899102559782</v>
      </c>
      <c r="E50" s="17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</row>
    <row r="51" spans="1:22" s="19" customFormat="1" ht="31.5">
      <c r="A51" s="35"/>
      <c r="B51" s="10" t="s">
        <v>69</v>
      </c>
      <c r="C51" s="10" t="s">
        <v>32</v>
      </c>
      <c r="D51" s="10" t="s">
        <v>259</v>
      </c>
      <c r="E51" s="17">
        <v>0</v>
      </c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</row>
    <row r="52" spans="1:22" s="19" customFormat="1" ht="15.75">
      <c r="A52" s="35"/>
      <c r="B52" s="10" t="s">
        <v>70</v>
      </c>
      <c r="C52" s="10" t="s">
        <v>32</v>
      </c>
      <c r="D52" s="10" t="s">
        <v>92</v>
      </c>
      <c r="E52" s="17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</row>
    <row r="53" spans="1:22" s="19" customFormat="1" ht="15.75">
      <c r="A53" s="35"/>
      <c r="B53" s="10" t="s">
        <v>29</v>
      </c>
      <c r="C53" s="10" t="s">
        <v>32</v>
      </c>
      <c r="D53" s="10" t="s">
        <v>3</v>
      </c>
      <c r="E53" s="17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</row>
    <row r="54" spans="1:22" s="19" customFormat="1" ht="15.75">
      <c r="A54" s="35"/>
      <c r="B54" s="10" t="s">
        <v>71</v>
      </c>
      <c r="C54" s="10" t="s">
        <v>38</v>
      </c>
      <c r="D54" s="38">
        <f>E51/E2</f>
        <v>0</v>
      </c>
      <c r="E54" s="17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</row>
    <row r="55" spans="1:22" s="19" customFormat="1" ht="31.5">
      <c r="A55" s="35"/>
      <c r="B55" s="10" t="s">
        <v>69</v>
      </c>
      <c r="C55" s="10" t="s">
        <v>32</v>
      </c>
      <c r="D55" s="37" t="s">
        <v>254</v>
      </c>
      <c r="E55" s="17">
        <v>1129.23</v>
      </c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</row>
    <row r="56" spans="1:22" s="19" customFormat="1" ht="15.75">
      <c r="A56" s="35"/>
      <c r="B56" s="10" t="s">
        <v>70</v>
      </c>
      <c r="C56" s="10" t="s">
        <v>32</v>
      </c>
      <c r="D56" s="37" t="s">
        <v>16</v>
      </c>
      <c r="E56" s="17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</row>
    <row r="57" spans="1:22" s="19" customFormat="1" ht="15.75">
      <c r="A57" s="35"/>
      <c r="B57" s="10" t="s">
        <v>29</v>
      </c>
      <c r="C57" s="10" t="s">
        <v>32</v>
      </c>
      <c r="D57" s="37" t="s">
        <v>3</v>
      </c>
      <c r="E57" s="17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</row>
    <row r="58" spans="1:22" s="19" customFormat="1" ht="15.75">
      <c r="A58" s="35"/>
      <c r="B58" s="10" t="s">
        <v>71</v>
      </c>
      <c r="C58" s="10" t="s">
        <v>38</v>
      </c>
      <c r="D58" s="37">
        <f>E55/E2</f>
        <v>0.1268355965899518</v>
      </c>
      <c r="E58" s="17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</row>
    <row r="59" spans="1:22" s="19" customFormat="1" ht="31.5">
      <c r="A59" s="35"/>
      <c r="B59" s="32" t="s">
        <v>67</v>
      </c>
      <c r="C59" s="32" t="s">
        <v>32</v>
      </c>
      <c r="D59" s="32" t="s">
        <v>241</v>
      </c>
      <c r="E59" s="17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</row>
    <row r="60" spans="1:22" s="19" customFormat="1" ht="15.75">
      <c r="A60" s="35"/>
      <c r="B60" s="10" t="s">
        <v>68</v>
      </c>
      <c r="C60" s="10" t="s">
        <v>38</v>
      </c>
      <c r="D60" s="36">
        <f>E61+E65</f>
        <v>0</v>
      </c>
      <c r="E60" s="17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</row>
    <row r="61" spans="1:22" s="19" customFormat="1" ht="31.5">
      <c r="A61" s="35"/>
      <c r="B61" s="10" t="s">
        <v>69</v>
      </c>
      <c r="C61" s="10" t="s">
        <v>32</v>
      </c>
      <c r="D61" s="10" t="s">
        <v>267</v>
      </c>
      <c r="E61" s="17">
        <v>0</v>
      </c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</row>
    <row r="62" spans="1:22" s="19" customFormat="1" ht="15.75">
      <c r="A62" s="35"/>
      <c r="B62" s="10" t="s">
        <v>70</v>
      </c>
      <c r="C62" s="10" t="s">
        <v>32</v>
      </c>
      <c r="D62" s="10" t="s">
        <v>5</v>
      </c>
      <c r="E62" s="17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</row>
    <row r="63" spans="1:22" s="19" customFormat="1" ht="15.75">
      <c r="A63" s="35"/>
      <c r="B63" s="10" t="s">
        <v>29</v>
      </c>
      <c r="C63" s="10" t="s">
        <v>32</v>
      </c>
      <c r="D63" s="10" t="s">
        <v>3</v>
      </c>
      <c r="E63" s="17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</row>
    <row r="64" spans="1:22" s="19" customFormat="1" ht="15.75">
      <c r="A64" s="35"/>
      <c r="B64" s="10" t="s">
        <v>71</v>
      </c>
      <c r="C64" s="10" t="s">
        <v>38</v>
      </c>
      <c r="D64" s="38">
        <f>E61/E2</f>
        <v>0</v>
      </c>
      <c r="E64" s="17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</row>
    <row r="65" spans="1:22" s="19" customFormat="1" ht="31.5">
      <c r="A65" s="35"/>
      <c r="B65" s="10" t="s">
        <v>69</v>
      </c>
      <c r="C65" s="10" t="s">
        <v>32</v>
      </c>
      <c r="D65" s="10" t="s">
        <v>268</v>
      </c>
      <c r="E65" s="17">
        <v>0</v>
      </c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</row>
    <row r="66" spans="1:22" s="19" customFormat="1" ht="15.75">
      <c r="A66" s="35"/>
      <c r="B66" s="10" t="s">
        <v>70</v>
      </c>
      <c r="C66" s="10" t="s">
        <v>32</v>
      </c>
      <c r="D66" s="10" t="s">
        <v>7</v>
      </c>
      <c r="E66" s="17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</row>
    <row r="67" spans="1:22" s="19" customFormat="1" ht="15.75">
      <c r="A67" s="35"/>
      <c r="B67" s="10" t="s">
        <v>29</v>
      </c>
      <c r="C67" s="10" t="s">
        <v>32</v>
      </c>
      <c r="D67" s="10" t="s">
        <v>3</v>
      </c>
      <c r="E67" s="17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</row>
    <row r="68" spans="1:22" s="19" customFormat="1" ht="15.75">
      <c r="A68" s="35"/>
      <c r="B68" s="10" t="s">
        <v>71</v>
      </c>
      <c r="C68" s="10" t="s">
        <v>38</v>
      </c>
      <c r="D68" s="38">
        <f>E65/E2</f>
        <v>0</v>
      </c>
      <c r="E68" s="17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</row>
    <row r="69" spans="1:22" s="19" customFormat="1" ht="31.5">
      <c r="A69" s="35"/>
      <c r="B69" s="32" t="s">
        <v>67</v>
      </c>
      <c r="C69" s="32" t="s">
        <v>32</v>
      </c>
      <c r="D69" s="32" t="s">
        <v>242</v>
      </c>
      <c r="E69" s="17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</row>
    <row r="70" spans="1:22" s="19" customFormat="1" ht="15.75">
      <c r="A70" s="35"/>
      <c r="B70" s="10" t="s">
        <v>68</v>
      </c>
      <c r="C70" s="10" t="s">
        <v>38</v>
      </c>
      <c r="D70" s="36">
        <f>E71+E75+E79</f>
        <v>70713.51000000001</v>
      </c>
      <c r="E70" s="17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</row>
    <row r="71" spans="1:22" s="19" customFormat="1" ht="78.75">
      <c r="A71" s="35"/>
      <c r="B71" s="10" t="s">
        <v>69</v>
      </c>
      <c r="C71" s="10" t="s">
        <v>32</v>
      </c>
      <c r="D71" s="10" t="s">
        <v>269</v>
      </c>
      <c r="E71" s="17">
        <f>E72+E73</f>
        <v>69333.53</v>
      </c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</row>
    <row r="72" spans="1:22" s="19" customFormat="1" ht="15.75">
      <c r="A72" s="35"/>
      <c r="B72" s="10" t="s">
        <v>70</v>
      </c>
      <c r="C72" s="10" t="s">
        <v>32</v>
      </c>
      <c r="D72" s="10" t="s">
        <v>2</v>
      </c>
      <c r="E72" s="17">
        <f>3311*4</f>
        <v>13244</v>
      </c>
      <c r="F72" s="18" t="s">
        <v>297</v>
      </c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</row>
    <row r="73" spans="1:22" s="19" customFormat="1" ht="15.75">
      <c r="A73" s="35"/>
      <c r="B73" s="10" t="s">
        <v>29</v>
      </c>
      <c r="C73" s="10" t="s">
        <v>32</v>
      </c>
      <c r="D73" s="10" t="s">
        <v>3</v>
      </c>
      <c r="E73" s="17">
        <f>18696.51*3</f>
        <v>56089.53</v>
      </c>
      <c r="F73" s="18" t="s">
        <v>296</v>
      </c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</row>
    <row r="74" spans="1:22" s="19" customFormat="1" ht="15.75">
      <c r="A74" s="35"/>
      <c r="B74" s="10" t="s">
        <v>71</v>
      </c>
      <c r="C74" s="10" t="s">
        <v>38</v>
      </c>
      <c r="D74" s="36">
        <f>E71/E2</f>
        <v>7.787571744673203</v>
      </c>
      <c r="E74" s="17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</row>
    <row r="75" spans="1:22" s="19" customFormat="1" ht="31.5">
      <c r="A75" s="35"/>
      <c r="B75" s="10" t="s">
        <v>69</v>
      </c>
      <c r="C75" s="10" t="s">
        <v>32</v>
      </c>
      <c r="D75" s="10" t="s">
        <v>257</v>
      </c>
      <c r="E75" s="17">
        <f>551.99+222.58</f>
        <v>774.57</v>
      </c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</row>
    <row r="76" spans="1:22" s="19" customFormat="1" ht="15.75">
      <c r="A76" s="35"/>
      <c r="B76" s="10" t="s">
        <v>70</v>
      </c>
      <c r="C76" s="10" t="s">
        <v>32</v>
      </c>
      <c r="D76" s="10" t="s">
        <v>13</v>
      </c>
      <c r="E76" s="17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</row>
    <row r="77" spans="1:22" s="19" customFormat="1" ht="15.75">
      <c r="A77" s="35"/>
      <c r="B77" s="10" t="s">
        <v>29</v>
      </c>
      <c r="C77" s="10" t="s">
        <v>32</v>
      </c>
      <c r="D77" s="10" t="s">
        <v>3</v>
      </c>
      <c r="E77" s="17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</row>
    <row r="78" spans="1:22" s="19" customFormat="1" ht="15.75">
      <c r="A78" s="35"/>
      <c r="B78" s="10" t="s">
        <v>71</v>
      </c>
      <c r="C78" s="10" t="s">
        <v>38</v>
      </c>
      <c r="D78" s="38">
        <f>E75/E2</f>
        <v>0.08700003369612831</v>
      </c>
      <c r="E78" s="17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</row>
    <row r="79" spans="1:22" s="19" customFormat="1" ht="31.5">
      <c r="A79" s="35"/>
      <c r="B79" s="10" t="s">
        <v>69</v>
      </c>
      <c r="C79" s="10" t="s">
        <v>32</v>
      </c>
      <c r="D79" s="10" t="s">
        <v>258</v>
      </c>
      <c r="E79" s="17">
        <v>605.41</v>
      </c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</row>
    <row r="80" spans="1:22" s="19" customFormat="1" ht="15.75">
      <c r="A80" s="35"/>
      <c r="B80" s="10" t="s">
        <v>70</v>
      </c>
      <c r="C80" s="10" t="s">
        <v>32</v>
      </c>
      <c r="D80" s="10" t="s">
        <v>14</v>
      </c>
      <c r="E80" s="17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</row>
    <row r="81" spans="1:22" s="19" customFormat="1" ht="15.75">
      <c r="A81" s="35"/>
      <c r="B81" s="10" t="s">
        <v>29</v>
      </c>
      <c r="C81" s="10" t="s">
        <v>32</v>
      </c>
      <c r="D81" s="10" t="s">
        <v>3</v>
      </c>
      <c r="E81" s="17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</row>
    <row r="82" spans="1:22" s="19" customFormat="1" ht="15.75">
      <c r="A82" s="35"/>
      <c r="B82" s="10" t="s">
        <v>71</v>
      </c>
      <c r="C82" s="10" t="s">
        <v>38</v>
      </c>
      <c r="D82" s="38">
        <f>E79/E2</f>
        <v>0.06799991014365782</v>
      </c>
      <c r="E82" s="17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</row>
    <row r="83" spans="1:22" s="34" customFormat="1" ht="31.5">
      <c r="A83" s="31" t="s">
        <v>93</v>
      </c>
      <c r="B83" s="32" t="s">
        <v>67</v>
      </c>
      <c r="C83" s="32" t="s">
        <v>32</v>
      </c>
      <c r="D83" s="32" t="s">
        <v>19</v>
      </c>
      <c r="E83" s="17"/>
      <c r="F83" s="39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</row>
    <row r="84" spans="1:22" s="19" customFormat="1" ht="15.75">
      <c r="A84" s="35" t="s">
        <v>94</v>
      </c>
      <c r="B84" s="10" t="s">
        <v>68</v>
      </c>
      <c r="C84" s="10" t="s">
        <v>38</v>
      </c>
      <c r="D84" s="10">
        <f>E85</f>
        <v>16791.47</v>
      </c>
      <c r="E84" s="17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</row>
    <row r="85" spans="1:22" s="19" customFormat="1" ht="31.5">
      <c r="A85" s="35" t="s">
        <v>95</v>
      </c>
      <c r="B85" s="10" t="s">
        <v>69</v>
      </c>
      <c r="C85" s="10" t="s">
        <v>32</v>
      </c>
      <c r="D85" s="10" t="s">
        <v>273</v>
      </c>
      <c r="E85" s="17">
        <v>16791.47</v>
      </c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</row>
    <row r="86" spans="1:22" s="19" customFormat="1" ht="15.75">
      <c r="A86" s="35" t="s">
        <v>96</v>
      </c>
      <c r="B86" s="10" t="s">
        <v>70</v>
      </c>
      <c r="C86" s="10" t="s">
        <v>32</v>
      </c>
      <c r="D86" s="10" t="s">
        <v>92</v>
      </c>
      <c r="E86" s="17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</row>
    <row r="87" spans="1:22" s="19" customFormat="1" ht="15.75">
      <c r="A87" s="35" t="s">
        <v>97</v>
      </c>
      <c r="B87" s="10" t="s">
        <v>29</v>
      </c>
      <c r="C87" s="10" t="s">
        <v>32</v>
      </c>
      <c r="D87" s="10" t="s">
        <v>3</v>
      </c>
      <c r="E87" s="17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</row>
    <row r="88" spans="1:22" s="19" customFormat="1" ht="15.75">
      <c r="A88" s="35" t="s">
        <v>98</v>
      </c>
      <c r="B88" s="10" t="s">
        <v>71</v>
      </c>
      <c r="C88" s="10" t="s">
        <v>38</v>
      </c>
      <c r="D88" s="38">
        <f>E85/E2</f>
        <v>1.8860250923835518</v>
      </c>
      <c r="E88" s="17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</row>
    <row r="89" spans="1:22" s="34" customFormat="1" ht="31.5">
      <c r="A89" s="31" t="s">
        <v>99</v>
      </c>
      <c r="B89" s="32" t="s">
        <v>67</v>
      </c>
      <c r="C89" s="32" t="s">
        <v>32</v>
      </c>
      <c r="D89" s="32" t="s">
        <v>20</v>
      </c>
      <c r="E89" s="17">
        <v>0</v>
      </c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3"/>
    </row>
    <row r="90" spans="1:22" s="19" customFormat="1" ht="15.75">
      <c r="A90" s="35" t="s">
        <v>100</v>
      </c>
      <c r="B90" s="10" t="s">
        <v>68</v>
      </c>
      <c r="C90" s="10" t="s">
        <v>38</v>
      </c>
      <c r="D90" s="10">
        <f>E89</f>
        <v>0</v>
      </c>
      <c r="E90" s="17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</row>
    <row r="91" spans="1:22" s="19" customFormat="1" ht="31.5">
      <c r="A91" s="35" t="s">
        <v>101</v>
      </c>
      <c r="B91" s="10" t="s">
        <v>69</v>
      </c>
      <c r="C91" s="10" t="s">
        <v>32</v>
      </c>
      <c r="D91" s="10" t="s">
        <v>271</v>
      </c>
      <c r="E91" s="17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</row>
    <row r="92" spans="1:22" s="19" customFormat="1" ht="15.75">
      <c r="A92" s="35" t="s">
        <v>102</v>
      </c>
      <c r="B92" s="10" t="s">
        <v>70</v>
      </c>
      <c r="C92" s="10" t="s">
        <v>32</v>
      </c>
      <c r="D92" s="10" t="s">
        <v>272</v>
      </c>
      <c r="E92" s="17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</row>
    <row r="93" spans="1:22" s="19" customFormat="1" ht="15.75">
      <c r="A93" s="35" t="s">
        <v>103</v>
      </c>
      <c r="B93" s="10" t="s">
        <v>29</v>
      </c>
      <c r="C93" s="10" t="s">
        <v>32</v>
      </c>
      <c r="D93" s="10" t="s">
        <v>3</v>
      </c>
      <c r="E93" s="17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</row>
    <row r="94" spans="1:22" s="19" customFormat="1" ht="15.75">
      <c r="A94" s="35" t="s">
        <v>104</v>
      </c>
      <c r="B94" s="10" t="s">
        <v>71</v>
      </c>
      <c r="C94" s="10" t="s">
        <v>38</v>
      </c>
      <c r="D94" s="38">
        <f>E89/E2</f>
        <v>0</v>
      </c>
      <c r="E94" s="17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</row>
    <row r="95" spans="1:22" s="34" customFormat="1" ht="15.75">
      <c r="A95" s="31" t="s">
        <v>105</v>
      </c>
      <c r="B95" s="32" t="s">
        <v>67</v>
      </c>
      <c r="C95" s="32" t="s">
        <v>32</v>
      </c>
      <c r="D95" s="32" t="s">
        <v>8</v>
      </c>
      <c r="E95" s="17"/>
      <c r="F95" s="33" t="s">
        <v>228</v>
      </c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3"/>
    </row>
    <row r="96" spans="1:22" s="19" customFormat="1" ht="15.75">
      <c r="A96" s="35" t="s">
        <v>106</v>
      </c>
      <c r="B96" s="10" t="s">
        <v>68</v>
      </c>
      <c r="C96" s="10" t="s">
        <v>38</v>
      </c>
      <c r="D96" s="10">
        <f>E97+E101</f>
        <v>66921.64</v>
      </c>
      <c r="E96" s="17"/>
      <c r="F96" s="33" t="s">
        <v>228</v>
      </c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</row>
    <row r="97" spans="1:22" s="19" customFormat="1" ht="31.5">
      <c r="A97" s="35" t="s">
        <v>107</v>
      </c>
      <c r="B97" s="10" t="s">
        <v>69</v>
      </c>
      <c r="C97" s="10" t="s">
        <v>32</v>
      </c>
      <c r="D97" s="10" t="s">
        <v>262</v>
      </c>
      <c r="E97" s="17">
        <v>0</v>
      </c>
      <c r="F97" s="33" t="s">
        <v>228</v>
      </c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</row>
    <row r="98" spans="1:22" s="19" customFormat="1" ht="15.75">
      <c r="A98" s="35" t="s">
        <v>108</v>
      </c>
      <c r="B98" s="10" t="s">
        <v>70</v>
      </c>
      <c r="C98" s="10" t="s">
        <v>32</v>
      </c>
      <c r="D98" s="10" t="s">
        <v>263</v>
      </c>
      <c r="E98" s="17"/>
      <c r="F98" s="33" t="s">
        <v>228</v>
      </c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</row>
    <row r="99" spans="1:22" s="19" customFormat="1" ht="15.75">
      <c r="A99" s="35" t="s">
        <v>109</v>
      </c>
      <c r="B99" s="10" t="s">
        <v>29</v>
      </c>
      <c r="C99" s="10" t="s">
        <v>32</v>
      </c>
      <c r="D99" s="10" t="s">
        <v>3</v>
      </c>
      <c r="E99" s="17"/>
      <c r="F99" s="33" t="s">
        <v>228</v>
      </c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</row>
    <row r="100" spans="1:22" s="19" customFormat="1" ht="15.75">
      <c r="A100" s="35" t="s">
        <v>110</v>
      </c>
      <c r="B100" s="10" t="s">
        <v>71</v>
      </c>
      <c r="C100" s="10" t="s">
        <v>38</v>
      </c>
      <c r="D100" s="38">
        <f>E97/E2</f>
        <v>0</v>
      </c>
      <c r="E100" s="17"/>
      <c r="F100" s="33" t="s">
        <v>228</v>
      </c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</row>
    <row r="101" spans="1:22" s="19" customFormat="1" ht="31.5">
      <c r="A101" s="35" t="s">
        <v>111</v>
      </c>
      <c r="B101" s="10" t="s">
        <v>69</v>
      </c>
      <c r="C101" s="10" t="s">
        <v>32</v>
      </c>
      <c r="D101" s="10" t="s">
        <v>0</v>
      </c>
      <c r="E101" s="17">
        <v>66921.64</v>
      </c>
      <c r="F101" s="33" t="s">
        <v>228</v>
      </c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</row>
    <row r="102" spans="1:22" s="19" customFormat="1" ht="15.75">
      <c r="A102" s="35" t="s">
        <v>112</v>
      </c>
      <c r="B102" s="10" t="s">
        <v>70</v>
      </c>
      <c r="C102" s="10" t="s">
        <v>32</v>
      </c>
      <c r="D102" s="10" t="s">
        <v>6</v>
      </c>
      <c r="E102" s="17"/>
      <c r="F102" s="33" t="s">
        <v>228</v>
      </c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</row>
    <row r="103" spans="1:22" s="19" customFormat="1" ht="15.75">
      <c r="A103" s="35" t="s">
        <v>113</v>
      </c>
      <c r="B103" s="10" t="s">
        <v>29</v>
      </c>
      <c r="C103" s="10" t="s">
        <v>32</v>
      </c>
      <c r="D103" s="10" t="s">
        <v>3</v>
      </c>
      <c r="E103" s="17"/>
      <c r="F103" s="33" t="s">
        <v>228</v>
      </c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</row>
    <row r="104" spans="1:22" s="19" customFormat="1" ht="15.75">
      <c r="A104" s="35" t="s">
        <v>114</v>
      </c>
      <c r="B104" s="10" t="s">
        <v>71</v>
      </c>
      <c r="C104" s="10" t="s">
        <v>38</v>
      </c>
      <c r="D104" s="38">
        <f>E101/E2</f>
        <v>7.516667228268805</v>
      </c>
      <c r="E104" s="17"/>
      <c r="F104" s="33" t="s">
        <v>228</v>
      </c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</row>
    <row r="105" spans="1:22" s="34" customFormat="1" ht="47.25">
      <c r="A105" s="31" t="s">
        <v>115</v>
      </c>
      <c r="B105" s="32" t="s">
        <v>67</v>
      </c>
      <c r="C105" s="32" t="s">
        <v>32</v>
      </c>
      <c r="D105" s="32" t="s">
        <v>10</v>
      </c>
      <c r="E105" s="17"/>
      <c r="F105" s="10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</row>
    <row r="106" spans="1:22" s="19" customFormat="1" ht="15.75">
      <c r="A106" s="35" t="s">
        <v>116</v>
      </c>
      <c r="B106" s="10" t="s">
        <v>68</v>
      </c>
      <c r="C106" s="10" t="s">
        <v>38</v>
      </c>
      <c r="D106" s="10">
        <f>E107+E111</f>
        <v>0</v>
      </c>
      <c r="E106" s="17"/>
      <c r="F106" s="10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</row>
    <row r="107" spans="1:22" s="19" customFormat="1" ht="31.5">
      <c r="A107" s="35" t="s">
        <v>117</v>
      </c>
      <c r="B107" s="10" t="s">
        <v>69</v>
      </c>
      <c r="C107" s="10" t="s">
        <v>32</v>
      </c>
      <c r="D107" s="10" t="s">
        <v>275</v>
      </c>
      <c r="E107" s="17">
        <v>0</v>
      </c>
      <c r="F107" s="40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</row>
    <row r="108" spans="1:22" s="19" customFormat="1" ht="15.75">
      <c r="A108" s="35" t="s">
        <v>118</v>
      </c>
      <c r="B108" s="10" t="s">
        <v>70</v>
      </c>
      <c r="C108" s="10" t="s">
        <v>32</v>
      </c>
      <c r="D108" s="10" t="s">
        <v>16</v>
      </c>
      <c r="E108" s="17"/>
      <c r="F108" s="40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</row>
    <row r="109" spans="1:22" s="19" customFormat="1" ht="15.75">
      <c r="A109" s="35" t="s">
        <v>119</v>
      </c>
      <c r="B109" s="10" t="s">
        <v>29</v>
      </c>
      <c r="C109" s="10" t="s">
        <v>32</v>
      </c>
      <c r="D109" s="10" t="s">
        <v>3</v>
      </c>
      <c r="E109" s="17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</row>
    <row r="110" spans="1:22" s="19" customFormat="1" ht="15.75">
      <c r="A110" s="35" t="s">
        <v>120</v>
      </c>
      <c r="B110" s="10" t="s">
        <v>71</v>
      </c>
      <c r="C110" s="10" t="s">
        <v>38</v>
      </c>
      <c r="D110" s="38">
        <f>E107/E2</f>
        <v>0</v>
      </c>
      <c r="E110" s="17"/>
      <c r="F110" s="10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</row>
    <row r="111" spans="1:22" s="19" customFormat="1" ht="31.5">
      <c r="A111" s="35" t="s">
        <v>121</v>
      </c>
      <c r="B111" s="10" t="s">
        <v>69</v>
      </c>
      <c r="C111" s="10" t="s">
        <v>32</v>
      </c>
      <c r="D111" s="10" t="s">
        <v>276</v>
      </c>
      <c r="E111" s="17">
        <v>0</v>
      </c>
      <c r="F111" s="10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</row>
    <row r="112" spans="1:22" s="19" customFormat="1" ht="15.75">
      <c r="A112" s="35" t="s">
        <v>122</v>
      </c>
      <c r="B112" s="10" t="s">
        <v>70</v>
      </c>
      <c r="C112" s="10" t="s">
        <v>32</v>
      </c>
      <c r="D112" s="10" t="s">
        <v>277</v>
      </c>
      <c r="E112" s="17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</row>
    <row r="113" spans="1:22" s="19" customFormat="1" ht="15.75">
      <c r="A113" s="35" t="s">
        <v>123</v>
      </c>
      <c r="B113" s="10" t="s">
        <v>29</v>
      </c>
      <c r="C113" s="10" t="s">
        <v>32</v>
      </c>
      <c r="D113" s="10" t="s">
        <v>3</v>
      </c>
      <c r="E113" s="17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</row>
    <row r="114" spans="1:22" s="19" customFormat="1" ht="15.75">
      <c r="A114" s="35" t="s">
        <v>124</v>
      </c>
      <c r="B114" s="10" t="s">
        <v>71</v>
      </c>
      <c r="C114" s="10" t="s">
        <v>38</v>
      </c>
      <c r="D114" s="38">
        <f>E111/E2</f>
        <v>0</v>
      </c>
      <c r="E114" s="17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</row>
    <row r="115" spans="1:22" s="34" customFormat="1" ht="63">
      <c r="A115" s="31" t="s">
        <v>125</v>
      </c>
      <c r="B115" s="32" t="s">
        <v>67</v>
      </c>
      <c r="C115" s="32" t="s">
        <v>32</v>
      </c>
      <c r="D115" s="32" t="s">
        <v>12</v>
      </c>
      <c r="E115" s="17"/>
      <c r="F115" s="18"/>
      <c r="G115" s="33"/>
      <c r="H115" s="33"/>
      <c r="I115" s="33"/>
      <c r="J115" s="33"/>
      <c r="K115" s="33"/>
      <c r="L115" s="33"/>
      <c r="M115" s="33"/>
      <c r="N115" s="33"/>
      <c r="O115" s="33"/>
      <c r="P115" s="33"/>
      <c r="Q115" s="33"/>
      <c r="R115" s="33"/>
      <c r="S115" s="33"/>
      <c r="T115" s="33"/>
      <c r="U115" s="33"/>
      <c r="V115" s="33"/>
    </row>
    <row r="116" spans="1:22" s="19" customFormat="1" ht="15.75">
      <c r="A116" s="35" t="s">
        <v>126</v>
      </c>
      <c r="B116" s="10" t="s">
        <v>68</v>
      </c>
      <c r="C116" s="10" t="s">
        <v>38</v>
      </c>
      <c r="D116" s="36">
        <f>E117+E121+E125+E129+E133+E137+E141+E145+E149+E153</f>
        <v>33924.37</v>
      </c>
      <c r="E116" s="17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</row>
    <row r="117" spans="1:22" s="19" customFormat="1" ht="31.5">
      <c r="A117" s="35" t="s">
        <v>127</v>
      </c>
      <c r="B117" s="10" t="s">
        <v>69</v>
      </c>
      <c r="C117" s="10" t="s">
        <v>32</v>
      </c>
      <c r="D117" s="10" t="s">
        <v>291</v>
      </c>
      <c r="E117" s="17">
        <v>909.9</v>
      </c>
      <c r="F117" s="18" t="s">
        <v>294</v>
      </c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</row>
    <row r="118" spans="1:22" s="19" customFormat="1" ht="15.75">
      <c r="A118" s="35" t="s">
        <v>128</v>
      </c>
      <c r="B118" s="10" t="s">
        <v>70</v>
      </c>
      <c r="C118" s="10" t="s">
        <v>32</v>
      </c>
      <c r="D118" s="10" t="s">
        <v>292</v>
      </c>
      <c r="E118" s="17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</row>
    <row r="119" spans="1:22" s="19" customFormat="1" ht="15.75">
      <c r="A119" s="35" t="s">
        <v>129</v>
      </c>
      <c r="B119" s="10" t="s">
        <v>29</v>
      </c>
      <c r="C119" s="10" t="s">
        <v>32</v>
      </c>
      <c r="D119" s="10" t="s">
        <v>3</v>
      </c>
      <c r="E119" s="17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</row>
    <row r="120" spans="1:22" s="19" customFormat="1" ht="15.75">
      <c r="A120" s="35" t="s">
        <v>130</v>
      </c>
      <c r="B120" s="10" t="s">
        <v>71</v>
      </c>
      <c r="C120" s="10" t="s">
        <v>38</v>
      </c>
      <c r="D120" s="38">
        <f>E117/E2</f>
        <v>0.10220035717896013</v>
      </c>
      <c r="E120" s="17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</row>
    <row r="121" spans="1:22" s="19" customFormat="1" ht="31.5">
      <c r="A121" s="35" t="s">
        <v>131</v>
      </c>
      <c r="B121" s="10" t="s">
        <v>69</v>
      </c>
      <c r="C121" s="10" t="s">
        <v>32</v>
      </c>
      <c r="D121" s="10" t="s">
        <v>278</v>
      </c>
      <c r="E121" s="17">
        <f>1688.03+192.31</f>
        <v>1880.34</v>
      </c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</row>
    <row r="122" spans="1:22" s="19" customFormat="1" ht="15.75">
      <c r="A122" s="35" t="s">
        <v>132</v>
      </c>
      <c r="B122" s="10" t="s">
        <v>70</v>
      </c>
      <c r="C122" s="10" t="s">
        <v>32</v>
      </c>
      <c r="D122" s="10" t="s">
        <v>279</v>
      </c>
      <c r="E122" s="17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</row>
    <row r="123" spans="1:22" s="19" customFormat="1" ht="15.75">
      <c r="A123" s="35" t="s">
        <v>133</v>
      </c>
      <c r="B123" s="10" t="s">
        <v>29</v>
      </c>
      <c r="C123" s="10" t="s">
        <v>32</v>
      </c>
      <c r="D123" s="10" t="s">
        <v>3</v>
      </c>
      <c r="E123" s="17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</row>
    <row r="124" spans="1:22" s="19" customFormat="1" ht="15.75">
      <c r="A124" s="35" t="s">
        <v>134</v>
      </c>
      <c r="B124" s="10" t="s">
        <v>71</v>
      </c>
      <c r="C124" s="10" t="s">
        <v>38</v>
      </c>
      <c r="D124" s="38">
        <f>E121/E2</f>
        <v>0.21120059305185832</v>
      </c>
      <c r="E124" s="17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</row>
    <row r="125" spans="1:22" s="19" customFormat="1" ht="31.5">
      <c r="A125" s="35" t="s">
        <v>135</v>
      </c>
      <c r="B125" s="10" t="s">
        <v>69</v>
      </c>
      <c r="C125" s="10" t="s">
        <v>32</v>
      </c>
      <c r="D125" s="10" t="s">
        <v>290</v>
      </c>
      <c r="E125" s="17">
        <v>1306.08</v>
      </c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</row>
    <row r="126" spans="1:22" s="19" customFormat="1" ht="15.75">
      <c r="A126" s="35" t="s">
        <v>136</v>
      </c>
      <c r="B126" s="10" t="s">
        <v>70</v>
      </c>
      <c r="C126" s="10" t="s">
        <v>32</v>
      </c>
      <c r="D126" s="10" t="s">
        <v>5</v>
      </c>
      <c r="E126" s="17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</row>
    <row r="127" spans="1:22" s="19" customFormat="1" ht="15.75">
      <c r="A127" s="35" t="s">
        <v>137</v>
      </c>
      <c r="B127" s="10" t="s">
        <v>29</v>
      </c>
      <c r="C127" s="10" t="s">
        <v>32</v>
      </c>
      <c r="D127" s="10" t="s">
        <v>3</v>
      </c>
      <c r="E127" s="17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</row>
    <row r="128" spans="1:22" s="19" customFormat="1" ht="15.75">
      <c r="A128" s="35" t="s">
        <v>138</v>
      </c>
      <c r="B128" s="10" t="s">
        <v>71</v>
      </c>
      <c r="C128" s="10" t="s">
        <v>38</v>
      </c>
      <c r="D128" s="38">
        <f>E125/E2</f>
        <v>0.14669946423155977</v>
      </c>
      <c r="E128" s="17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</row>
    <row r="129" spans="1:22" s="19" customFormat="1" ht="31.5">
      <c r="A129" s="35" t="s">
        <v>139</v>
      </c>
      <c r="B129" s="10" t="s">
        <v>69</v>
      </c>
      <c r="C129" s="10" t="s">
        <v>32</v>
      </c>
      <c r="D129" s="10" t="s">
        <v>287</v>
      </c>
      <c r="E129" s="17">
        <v>11443.15</v>
      </c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</row>
    <row r="130" spans="1:22" s="19" customFormat="1" ht="15.75">
      <c r="A130" s="35" t="s">
        <v>140</v>
      </c>
      <c r="B130" s="10" t="s">
        <v>70</v>
      </c>
      <c r="C130" s="10" t="s">
        <v>32</v>
      </c>
      <c r="D130" s="10" t="s">
        <v>15</v>
      </c>
      <c r="E130" s="17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</row>
    <row r="131" spans="1:22" s="19" customFormat="1" ht="15.75">
      <c r="A131" s="35" t="s">
        <v>141</v>
      </c>
      <c r="B131" s="10" t="s">
        <v>29</v>
      </c>
      <c r="C131" s="10" t="s">
        <v>32</v>
      </c>
      <c r="D131" s="10" t="s">
        <v>3</v>
      </c>
      <c r="E131" s="17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</row>
    <row r="132" spans="1:22" s="19" customFormat="1" ht="15.75">
      <c r="A132" s="35" t="s">
        <v>142</v>
      </c>
      <c r="B132" s="10" t="s">
        <v>71</v>
      </c>
      <c r="C132" s="10" t="s">
        <v>38</v>
      </c>
      <c r="D132" s="38">
        <f>E129/E2</f>
        <v>1.2852995024205052</v>
      </c>
      <c r="E132" s="17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</row>
    <row r="133" spans="1:22" s="19" customFormat="1" ht="31.5">
      <c r="A133" s="35" t="s">
        <v>143</v>
      </c>
      <c r="B133" s="10" t="s">
        <v>69</v>
      </c>
      <c r="C133" s="10" t="s">
        <v>32</v>
      </c>
      <c r="D133" s="10" t="s">
        <v>281</v>
      </c>
      <c r="E133" s="17">
        <f>10521.68+170.94</f>
        <v>10692.62</v>
      </c>
      <c r="F133" s="18" t="s">
        <v>280</v>
      </c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</row>
    <row r="134" spans="1:22" s="19" customFormat="1" ht="15.75">
      <c r="A134" s="35" t="s">
        <v>144</v>
      </c>
      <c r="B134" s="10" t="s">
        <v>70</v>
      </c>
      <c r="C134" s="10" t="s">
        <v>32</v>
      </c>
      <c r="D134" s="10" t="s">
        <v>279</v>
      </c>
      <c r="E134" s="17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</row>
    <row r="135" spans="1:22" s="19" customFormat="1" ht="15.75">
      <c r="A135" s="35" t="s">
        <v>145</v>
      </c>
      <c r="B135" s="10" t="s">
        <v>29</v>
      </c>
      <c r="C135" s="10" t="s">
        <v>32</v>
      </c>
      <c r="D135" s="10" t="s">
        <v>3</v>
      </c>
      <c r="E135" s="17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</row>
    <row r="136" spans="1:22" s="19" customFormat="1" ht="15.75">
      <c r="A136" s="35" t="s">
        <v>146</v>
      </c>
      <c r="B136" s="10" t="s">
        <v>71</v>
      </c>
      <c r="C136" s="10" t="s">
        <v>38</v>
      </c>
      <c r="D136" s="38">
        <f>E133/E2</f>
        <v>1.2009996518066741</v>
      </c>
      <c r="E136" s="17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</row>
    <row r="137" spans="1:22" s="19" customFormat="1" ht="31.5">
      <c r="A137" s="35"/>
      <c r="B137" s="10" t="s">
        <v>69</v>
      </c>
      <c r="C137" s="10" t="s">
        <v>32</v>
      </c>
      <c r="D137" s="10" t="s">
        <v>286</v>
      </c>
      <c r="E137" s="17">
        <v>0</v>
      </c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</row>
    <row r="138" spans="1:22" s="19" customFormat="1" ht="15.75">
      <c r="A138" s="35"/>
      <c r="B138" s="10" t="s">
        <v>70</v>
      </c>
      <c r="C138" s="10" t="s">
        <v>32</v>
      </c>
      <c r="D138" s="10" t="s">
        <v>9</v>
      </c>
      <c r="E138" s="17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</row>
    <row r="139" spans="1:22" s="19" customFormat="1" ht="15.75">
      <c r="A139" s="35"/>
      <c r="B139" s="10" t="s">
        <v>29</v>
      </c>
      <c r="C139" s="10" t="s">
        <v>32</v>
      </c>
      <c r="D139" s="10" t="s">
        <v>3</v>
      </c>
      <c r="E139" s="17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</row>
    <row r="140" spans="1:22" s="19" customFormat="1" ht="15.75">
      <c r="A140" s="35"/>
      <c r="B140" s="10" t="s">
        <v>71</v>
      </c>
      <c r="C140" s="10" t="s">
        <v>38</v>
      </c>
      <c r="D140" s="38">
        <f>E137/E2</f>
        <v>0</v>
      </c>
      <c r="E140" s="17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</row>
    <row r="141" spans="1:22" s="19" customFormat="1" ht="31.5">
      <c r="A141" s="35" t="s">
        <v>147</v>
      </c>
      <c r="B141" s="10" t="s">
        <v>69</v>
      </c>
      <c r="C141" s="10" t="s">
        <v>32</v>
      </c>
      <c r="D141" s="10" t="s">
        <v>288</v>
      </c>
      <c r="E141" s="17">
        <v>0</v>
      </c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</row>
    <row r="142" spans="1:22" s="19" customFormat="1" ht="15.75">
      <c r="A142" s="35" t="s">
        <v>148</v>
      </c>
      <c r="B142" s="10" t="s">
        <v>70</v>
      </c>
      <c r="C142" s="10" t="s">
        <v>32</v>
      </c>
      <c r="D142" s="10" t="s">
        <v>16</v>
      </c>
      <c r="E142" s="17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</row>
    <row r="143" spans="1:22" s="19" customFormat="1" ht="15.75">
      <c r="A143" s="35" t="s">
        <v>149</v>
      </c>
      <c r="B143" s="10" t="s">
        <v>29</v>
      </c>
      <c r="C143" s="10" t="s">
        <v>32</v>
      </c>
      <c r="D143" s="10" t="s">
        <v>3</v>
      </c>
      <c r="E143" s="17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</row>
    <row r="144" spans="1:22" s="19" customFormat="1" ht="15.75">
      <c r="A144" s="35" t="s">
        <v>150</v>
      </c>
      <c r="B144" s="10" t="s">
        <v>71</v>
      </c>
      <c r="C144" s="10" t="s">
        <v>38</v>
      </c>
      <c r="D144" s="38">
        <f>E141/E2</f>
        <v>0</v>
      </c>
      <c r="E144" s="17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</row>
    <row r="145" spans="1:22" s="19" customFormat="1" ht="31.5">
      <c r="A145" s="35" t="s">
        <v>151</v>
      </c>
      <c r="B145" s="10" t="s">
        <v>69</v>
      </c>
      <c r="C145" s="10" t="s">
        <v>32</v>
      </c>
      <c r="D145" s="10" t="s">
        <v>284</v>
      </c>
      <c r="E145" s="17">
        <f>4398.13+1153.84</f>
        <v>5551.97</v>
      </c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8"/>
    </row>
    <row r="146" spans="1:22" s="19" customFormat="1" ht="15.75">
      <c r="A146" s="35" t="s">
        <v>152</v>
      </c>
      <c r="B146" s="10" t="s">
        <v>70</v>
      </c>
      <c r="C146" s="10" t="s">
        <v>32</v>
      </c>
      <c r="D146" s="10" t="s">
        <v>285</v>
      </c>
      <c r="E146" s="17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</row>
    <row r="147" spans="1:22" s="19" customFormat="1" ht="15.75">
      <c r="A147" s="35" t="s">
        <v>153</v>
      </c>
      <c r="B147" s="10" t="s">
        <v>29</v>
      </c>
      <c r="C147" s="10" t="s">
        <v>32</v>
      </c>
      <c r="D147" s="10" t="s">
        <v>3</v>
      </c>
      <c r="E147" s="17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18"/>
    </row>
    <row r="148" spans="1:22" s="19" customFormat="1" ht="15.75">
      <c r="A148" s="35" t="s">
        <v>154</v>
      </c>
      <c r="B148" s="10" t="s">
        <v>71</v>
      </c>
      <c r="C148" s="10" t="s">
        <v>38</v>
      </c>
      <c r="D148" s="38">
        <f>E145/E2</f>
        <v>0.6235996450674485</v>
      </c>
      <c r="E148" s="17"/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18"/>
    </row>
    <row r="149" spans="1:22" s="19" customFormat="1" ht="31.5">
      <c r="A149" s="35" t="s">
        <v>155</v>
      </c>
      <c r="B149" s="10" t="s">
        <v>69</v>
      </c>
      <c r="C149" s="10" t="s">
        <v>32</v>
      </c>
      <c r="D149" s="10" t="s">
        <v>282</v>
      </c>
      <c r="E149" s="17">
        <f>534.19+1606.12</f>
        <v>2140.31</v>
      </c>
      <c r="F149" s="18" t="s">
        <v>295</v>
      </c>
      <c r="G149" s="18"/>
      <c r="H149" s="18"/>
      <c r="I149" s="18"/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18"/>
    </row>
    <row r="150" spans="1:22" s="19" customFormat="1" ht="15.75">
      <c r="A150" s="35" t="s">
        <v>156</v>
      </c>
      <c r="B150" s="10" t="s">
        <v>70</v>
      </c>
      <c r="C150" s="10" t="s">
        <v>32</v>
      </c>
      <c r="D150" s="10" t="s">
        <v>283</v>
      </c>
      <c r="E150" s="17"/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18"/>
    </row>
    <row r="151" spans="1:22" s="19" customFormat="1" ht="15.75">
      <c r="A151" s="35" t="s">
        <v>157</v>
      </c>
      <c r="B151" s="10" t="s">
        <v>29</v>
      </c>
      <c r="C151" s="10" t="s">
        <v>32</v>
      </c>
      <c r="D151" s="10" t="s">
        <v>3</v>
      </c>
      <c r="E151" s="17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</row>
    <row r="152" spans="1:22" s="19" customFormat="1" ht="15.75">
      <c r="A152" s="35" t="s">
        <v>158</v>
      </c>
      <c r="B152" s="10" t="s">
        <v>71</v>
      </c>
      <c r="C152" s="10" t="s">
        <v>38</v>
      </c>
      <c r="D152" s="38">
        <f>E149/E2</f>
        <v>0.24040053464523592</v>
      </c>
      <c r="E152" s="17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18"/>
    </row>
    <row r="153" spans="1:22" s="19" customFormat="1" ht="31.5">
      <c r="A153" s="35" t="s">
        <v>233</v>
      </c>
      <c r="B153" s="10" t="s">
        <v>69</v>
      </c>
      <c r="C153" s="10" t="s">
        <v>32</v>
      </c>
      <c r="D153" s="10" t="s">
        <v>289</v>
      </c>
      <c r="E153" s="17">
        <v>0</v>
      </c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18"/>
    </row>
    <row r="154" spans="1:22" s="19" customFormat="1" ht="15.75">
      <c r="A154" s="35" t="s">
        <v>234</v>
      </c>
      <c r="B154" s="10" t="s">
        <v>70</v>
      </c>
      <c r="C154" s="10" t="s">
        <v>32</v>
      </c>
      <c r="D154" s="10" t="s">
        <v>272</v>
      </c>
      <c r="E154" s="17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18"/>
    </row>
    <row r="155" spans="1:22" s="19" customFormat="1" ht="15.75">
      <c r="A155" s="35" t="s">
        <v>235</v>
      </c>
      <c r="B155" s="10" t="s">
        <v>29</v>
      </c>
      <c r="C155" s="10" t="s">
        <v>32</v>
      </c>
      <c r="D155" s="10" t="s">
        <v>3</v>
      </c>
      <c r="E155" s="17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</row>
    <row r="156" spans="1:22" s="19" customFormat="1" ht="15.75">
      <c r="A156" s="35" t="s">
        <v>236</v>
      </c>
      <c r="B156" s="10" t="s">
        <v>71</v>
      </c>
      <c r="C156" s="10" t="s">
        <v>38</v>
      </c>
      <c r="D156" s="38">
        <f>E153/E2</f>
        <v>0</v>
      </c>
      <c r="E156" s="17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</row>
    <row r="157" spans="1:22" s="19" customFormat="1" ht="47.25">
      <c r="A157" s="31" t="s">
        <v>159</v>
      </c>
      <c r="B157" s="32" t="s">
        <v>67</v>
      </c>
      <c r="C157" s="32" t="s">
        <v>32</v>
      </c>
      <c r="D157" s="32" t="s">
        <v>17</v>
      </c>
      <c r="E157" s="17"/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18"/>
    </row>
    <row r="158" spans="1:22" s="19" customFormat="1" ht="15.75">
      <c r="A158" s="35" t="s">
        <v>160</v>
      </c>
      <c r="B158" s="10" t="s">
        <v>68</v>
      </c>
      <c r="C158" s="10" t="s">
        <v>38</v>
      </c>
      <c r="D158" s="36">
        <f>E159+E163+E167+E175+E179+E171+E183+E187</f>
        <v>24423.649999999998</v>
      </c>
      <c r="E158" s="17">
        <v>24423.65</v>
      </c>
      <c r="F158" s="17"/>
      <c r="G158" s="18"/>
      <c r="H158" s="18"/>
      <c r="I158" s="18"/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18"/>
    </row>
    <row r="159" spans="1:22" s="19" customFormat="1" ht="31.5">
      <c r="A159" s="35" t="s">
        <v>161</v>
      </c>
      <c r="B159" s="10" t="s">
        <v>69</v>
      </c>
      <c r="C159" s="10" t="s">
        <v>32</v>
      </c>
      <c r="D159" s="10" t="s">
        <v>270</v>
      </c>
      <c r="E159" s="17">
        <v>755.7</v>
      </c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</row>
    <row r="160" spans="1:22" s="19" customFormat="1" ht="15.75">
      <c r="A160" s="35" t="s">
        <v>162</v>
      </c>
      <c r="B160" s="10" t="s">
        <v>70</v>
      </c>
      <c r="C160" s="10" t="s">
        <v>32</v>
      </c>
      <c r="D160" s="10" t="s">
        <v>7</v>
      </c>
      <c r="E160" s="17"/>
      <c r="F160" s="18"/>
      <c r="G160" s="18"/>
      <c r="H160" s="18"/>
      <c r="I160" s="18"/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18"/>
    </row>
    <row r="161" spans="1:22" s="19" customFormat="1" ht="15.75">
      <c r="A161" s="35" t="s">
        <v>163</v>
      </c>
      <c r="B161" s="10" t="s">
        <v>29</v>
      </c>
      <c r="C161" s="10" t="s">
        <v>32</v>
      </c>
      <c r="D161" s="10" t="s">
        <v>3</v>
      </c>
      <c r="E161" s="17"/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</row>
    <row r="162" spans="1:22" s="19" customFormat="1" ht="15.75">
      <c r="A162" s="35" t="s">
        <v>164</v>
      </c>
      <c r="B162" s="10" t="s">
        <v>71</v>
      </c>
      <c r="C162" s="10" t="s">
        <v>38</v>
      </c>
      <c r="D162" s="38">
        <f>E159/E2</f>
        <v>0.08488054722512384</v>
      </c>
      <c r="E162" s="17"/>
      <c r="F162" s="18"/>
      <c r="G162" s="18"/>
      <c r="H162" s="18"/>
      <c r="I162" s="18"/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18"/>
    </row>
    <row r="163" spans="1:22" s="19" customFormat="1" ht="31.5">
      <c r="A163" s="35"/>
      <c r="B163" s="10" t="s">
        <v>69</v>
      </c>
      <c r="C163" s="10" t="s">
        <v>32</v>
      </c>
      <c r="D163" s="10" t="s">
        <v>248</v>
      </c>
      <c r="E163" s="17">
        <v>1061.55</v>
      </c>
      <c r="F163" s="18"/>
      <c r="G163" s="18"/>
      <c r="H163" s="18"/>
      <c r="I163" s="18"/>
      <c r="J163" s="18"/>
      <c r="K163" s="18"/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V163" s="18"/>
    </row>
    <row r="164" spans="1:22" s="19" customFormat="1" ht="15.75">
      <c r="A164" s="35"/>
      <c r="B164" s="10" t="s">
        <v>70</v>
      </c>
      <c r="C164" s="10" t="s">
        <v>32</v>
      </c>
      <c r="D164" s="10" t="s">
        <v>7</v>
      </c>
      <c r="E164" s="17"/>
      <c r="F164" s="18"/>
      <c r="G164" s="18"/>
      <c r="H164" s="18"/>
      <c r="I164" s="18"/>
      <c r="J164" s="18"/>
      <c r="K164" s="18"/>
      <c r="L164" s="18"/>
      <c r="M164" s="18"/>
      <c r="N164" s="18"/>
      <c r="O164" s="18"/>
      <c r="P164" s="18"/>
      <c r="Q164" s="18"/>
      <c r="R164" s="18"/>
      <c r="S164" s="18"/>
      <c r="T164" s="18"/>
      <c r="U164" s="18"/>
      <c r="V164" s="18"/>
    </row>
    <row r="165" spans="1:22" s="19" customFormat="1" ht="15.75">
      <c r="A165" s="35"/>
      <c r="B165" s="10" t="s">
        <v>29</v>
      </c>
      <c r="C165" s="10" t="s">
        <v>32</v>
      </c>
      <c r="D165" s="10" t="s">
        <v>3</v>
      </c>
      <c r="E165" s="17"/>
      <c r="F165" s="18"/>
      <c r="G165" s="18"/>
      <c r="H165" s="18"/>
      <c r="I165" s="18"/>
      <c r="J165" s="18"/>
      <c r="K165" s="18"/>
      <c r="L165" s="18"/>
      <c r="M165" s="18"/>
      <c r="N165" s="18"/>
      <c r="O165" s="18"/>
      <c r="P165" s="18"/>
      <c r="Q165" s="18"/>
      <c r="R165" s="18"/>
      <c r="S165" s="18"/>
      <c r="T165" s="18"/>
      <c r="U165" s="18"/>
      <c r="V165" s="18"/>
    </row>
    <row r="166" spans="1:22" s="19" customFormat="1" ht="15.75">
      <c r="A166" s="35"/>
      <c r="B166" s="10" t="s">
        <v>71</v>
      </c>
      <c r="C166" s="10" t="s">
        <v>38</v>
      </c>
      <c r="D166" s="38">
        <f>E163/E2</f>
        <v>0.11923375004212015</v>
      </c>
      <c r="E166" s="17"/>
      <c r="F166" s="18"/>
      <c r="G166" s="18"/>
      <c r="H166" s="18"/>
      <c r="I166" s="18"/>
      <c r="J166" s="18"/>
      <c r="K166" s="18"/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18"/>
    </row>
    <row r="167" spans="1:22" s="19" customFormat="1" ht="31.5">
      <c r="A167" s="35"/>
      <c r="B167" s="10" t="s">
        <v>69</v>
      </c>
      <c r="C167" s="10" t="s">
        <v>32</v>
      </c>
      <c r="D167" s="10" t="s">
        <v>245</v>
      </c>
      <c r="E167" s="17">
        <v>0</v>
      </c>
      <c r="F167" s="18"/>
      <c r="G167" s="18"/>
      <c r="H167" s="18"/>
      <c r="I167" s="18"/>
      <c r="J167" s="18"/>
      <c r="K167" s="18"/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18"/>
    </row>
    <row r="168" spans="1:22" s="19" customFormat="1" ht="15.75">
      <c r="A168" s="35"/>
      <c r="B168" s="10" t="s">
        <v>70</v>
      </c>
      <c r="C168" s="10" t="s">
        <v>32</v>
      </c>
      <c r="D168" s="10" t="s">
        <v>247</v>
      </c>
      <c r="E168" s="17"/>
      <c r="F168" s="18"/>
      <c r="G168" s="18"/>
      <c r="H168" s="18"/>
      <c r="I168" s="18"/>
      <c r="J168" s="18"/>
      <c r="K168" s="18"/>
      <c r="L168" s="18"/>
      <c r="M168" s="18"/>
      <c r="N168" s="18"/>
      <c r="O168" s="18"/>
      <c r="P168" s="18"/>
      <c r="Q168" s="18"/>
      <c r="R168" s="18"/>
      <c r="S168" s="18"/>
      <c r="T168" s="18"/>
      <c r="U168" s="18"/>
      <c r="V168" s="18"/>
    </row>
    <row r="169" spans="1:22" s="19" customFormat="1" ht="15.75">
      <c r="A169" s="35"/>
      <c r="B169" s="10" t="s">
        <v>29</v>
      </c>
      <c r="C169" s="10" t="s">
        <v>32</v>
      </c>
      <c r="D169" s="10" t="s">
        <v>3</v>
      </c>
      <c r="E169" s="17"/>
      <c r="F169" s="18"/>
      <c r="G169" s="18"/>
      <c r="H169" s="18"/>
      <c r="I169" s="18"/>
      <c r="J169" s="18"/>
      <c r="K169" s="18"/>
      <c r="L169" s="18"/>
      <c r="M169" s="18"/>
      <c r="N169" s="18"/>
      <c r="O169" s="18"/>
      <c r="P169" s="18"/>
      <c r="Q169" s="18"/>
      <c r="R169" s="18"/>
      <c r="S169" s="18"/>
      <c r="T169" s="18"/>
      <c r="U169" s="18"/>
      <c r="V169" s="18"/>
    </row>
    <row r="170" spans="1:22" s="19" customFormat="1" ht="15.75">
      <c r="A170" s="35"/>
      <c r="B170" s="10" t="s">
        <v>71</v>
      </c>
      <c r="C170" s="10" t="s">
        <v>38</v>
      </c>
      <c r="D170" s="38">
        <f>E167/E2</f>
        <v>0</v>
      </c>
      <c r="E170" s="17"/>
      <c r="F170" s="18"/>
      <c r="G170" s="18"/>
      <c r="H170" s="18"/>
      <c r="I170" s="18"/>
      <c r="J170" s="18"/>
      <c r="K170" s="18"/>
      <c r="L170" s="18"/>
      <c r="M170" s="18"/>
      <c r="N170" s="18"/>
      <c r="O170" s="18"/>
      <c r="P170" s="18"/>
      <c r="Q170" s="18"/>
      <c r="R170" s="18"/>
      <c r="S170" s="18"/>
      <c r="T170" s="18"/>
      <c r="U170" s="18"/>
      <c r="V170" s="18"/>
    </row>
    <row r="171" spans="1:22" s="19" customFormat="1" ht="31.5">
      <c r="A171" s="35"/>
      <c r="B171" s="10" t="s">
        <v>69</v>
      </c>
      <c r="C171" s="10" t="s">
        <v>32</v>
      </c>
      <c r="D171" s="10" t="s">
        <v>246</v>
      </c>
      <c r="E171" s="17">
        <v>0</v>
      </c>
      <c r="F171" s="18"/>
      <c r="G171" s="18"/>
      <c r="H171" s="18"/>
      <c r="I171" s="18"/>
      <c r="J171" s="18"/>
      <c r="K171" s="18"/>
      <c r="L171" s="18"/>
      <c r="M171" s="18"/>
      <c r="N171" s="18"/>
      <c r="O171" s="18"/>
      <c r="P171" s="18"/>
      <c r="Q171" s="18"/>
      <c r="R171" s="18"/>
      <c r="S171" s="18"/>
      <c r="T171" s="18"/>
      <c r="U171" s="18"/>
      <c r="V171" s="18"/>
    </row>
    <row r="172" spans="1:22" s="19" customFormat="1" ht="15.75">
      <c r="A172" s="35"/>
      <c r="B172" s="10" t="s">
        <v>70</v>
      </c>
      <c r="C172" s="10" t="s">
        <v>32</v>
      </c>
      <c r="D172" s="10" t="s">
        <v>247</v>
      </c>
      <c r="E172" s="17"/>
      <c r="F172" s="18"/>
      <c r="G172" s="18"/>
      <c r="H172" s="18"/>
      <c r="I172" s="18"/>
      <c r="J172" s="18"/>
      <c r="K172" s="18"/>
      <c r="L172" s="18"/>
      <c r="M172" s="18"/>
      <c r="N172" s="18"/>
      <c r="O172" s="18"/>
      <c r="P172" s="18"/>
      <c r="Q172" s="18"/>
      <c r="R172" s="18"/>
      <c r="S172" s="18"/>
      <c r="T172" s="18"/>
      <c r="U172" s="18"/>
      <c r="V172" s="18"/>
    </row>
    <row r="173" spans="1:22" s="19" customFormat="1" ht="15.75">
      <c r="A173" s="35"/>
      <c r="B173" s="10" t="s">
        <v>29</v>
      </c>
      <c r="C173" s="10" t="s">
        <v>32</v>
      </c>
      <c r="D173" s="10" t="s">
        <v>3</v>
      </c>
      <c r="E173" s="17"/>
      <c r="F173" s="18"/>
      <c r="G173" s="18"/>
      <c r="H173" s="18"/>
      <c r="I173" s="18"/>
      <c r="J173" s="18"/>
      <c r="K173" s="18"/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18"/>
    </row>
    <row r="174" spans="1:22" s="19" customFormat="1" ht="15.75">
      <c r="A174" s="35"/>
      <c r="B174" s="10" t="s">
        <v>71</v>
      </c>
      <c r="C174" s="10" t="s">
        <v>38</v>
      </c>
      <c r="D174" s="38">
        <f>E171/E2</f>
        <v>0</v>
      </c>
      <c r="E174" s="17"/>
      <c r="F174" s="18"/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18"/>
    </row>
    <row r="175" spans="1:22" s="19" customFormat="1" ht="31.5">
      <c r="A175" s="35" t="s">
        <v>165</v>
      </c>
      <c r="B175" s="10" t="s">
        <v>69</v>
      </c>
      <c r="C175" s="10" t="s">
        <v>32</v>
      </c>
      <c r="D175" s="10" t="s">
        <v>251</v>
      </c>
      <c r="E175" s="17">
        <v>1572.43</v>
      </c>
      <c r="F175" s="18"/>
      <c r="G175" s="18"/>
      <c r="H175" s="18"/>
      <c r="I175" s="18"/>
      <c r="J175" s="18"/>
      <c r="K175" s="18"/>
      <c r="L175" s="18"/>
      <c r="M175" s="18"/>
      <c r="N175" s="18"/>
      <c r="O175" s="18"/>
      <c r="P175" s="18"/>
      <c r="Q175" s="18"/>
      <c r="R175" s="18"/>
      <c r="S175" s="18"/>
      <c r="T175" s="18"/>
      <c r="U175" s="18"/>
      <c r="V175" s="18"/>
    </row>
    <row r="176" spans="1:22" s="19" customFormat="1" ht="15.75">
      <c r="A176" s="35" t="s">
        <v>166</v>
      </c>
      <c r="B176" s="10" t="s">
        <v>70</v>
      </c>
      <c r="C176" s="10" t="s">
        <v>32</v>
      </c>
      <c r="D176" s="10" t="s">
        <v>247</v>
      </c>
      <c r="E176" s="17"/>
      <c r="F176" s="18"/>
      <c r="G176" s="18"/>
      <c r="H176" s="18"/>
      <c r="I176" s="18"/>
      <c r="J176" s="18"/>
      <c r="K176" s="18"/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18"/>
    </row>
    <row r="177" spans="1:22" s="19" customFormat="1" ht="15.75">
      <c r="A177" s="35" t="s">
        <v>167</v>
      </c>
      <c r="B177" s="10" t="s">
        <v>29</v>
      </c>
      <c r="C177" s="10" t="s">
        <v>32</v>
      </c>
      <c r="D177" s="10" t="s">
        <v>3</v>
      </c>
      <c r="E177" s="17"/>
      <c r="F177" s="18"/>
      <c r="G177" s="18"/>
      <c r="H177" s="18"/>
      <c r="I177" s="18"/>
      <c r="J177" s="18"/>
      <c r="K177" s="18"/>
      <c r="L177" s="18"/>
      <c r="M177" s="18"/>
      <c r="N177" s="18"/>
      <c r="O177" s="18"/>
      <c r="P177" s="18"/>
      <c r="Q177" s="18"/>
      <c r="R177" s="18"/>
      <c r="S177" s="18"/>
      <c r="T177" s="18"/>
      <c r="U177" s="18"/>
      <c r="V177" s="18"/>
    </row>
    <row r="178" spans="1:22" s="19" customFormat="1" ht="15.75">
      <c r="A178" s="35" t="s">
        <v>168</v>
      </c>
      <c r="B178" s="10" t="s">
        <v>71</v>
      </c>
      <c r="C178" s="10" t="s">
        <v>38</v>
      </c>
      <c r="D178" s="38">
        <f>E175/E2</f>
        <v>0.17661601015376666</v>
      </c>
      <c r="E178" s="17"/>
      <c r="F178" s="18"/>
      <c r="G178" s="18"/>
      <c r="H178" s="18"/>
      <c r="I178" s="18"/>
      <c r="J178" s="18"/>
      <c r="K178" s="18"/>
      <c r="L178" s="18"/>
      <c r="M178" s="18"/>
      <c r="N178" s="18"/>
      <c r="O178" s="18"/>
      <c r="P178" s="18"/>
      <c r="Q178" s="18"/>
      <c r="R178" s="18"/>
      <c r="S178" s="18"/>
      <c r="T178" s="18"/>
      <c r="U178" s="18"/>
      <c r="V178" s="18"/>
    </row>
    <row r="179" spans="1:22" s="19" customFormat="1" ht="94.5">
      <c r="A179" s="35" t="s">
        <v>169</v>
      </c>
      <c r="B179" s="10" t="s">
        <v>69</v>
      </c>
      <c r="C179" s="10" t="s">
        <v>32</v>
      </c>
      <c r="D179" s="10" t="s">
        <v>253</v>
      </c>
      <c r="E179" s="17">
        <f>225.09+10574.39</f>
        <v>10799.48</v>
      </c>
      <c r="F179" s="40" t="s">
        <v>252</v>
      </c>
      <c r="G179" s="40"/>
      <c r="H179" s="40"/>
      <c r="I179" s="18"/>
      <c r="J179" s="18"/>
      <c r="K179" s="18"/>
      <c r="L179" s="18"/>
      <c r="M179" s="18"/>
      <c r="N179" s="18"/>
      <c r="O179" s="18"/>
      <c r="P179" s="18"/>
      <c r="Q179" s="18"/>
      <c r="R179" s="18"/>
      <c r="S179" s="18"/>
      <c r="T179" s="18"/>
      <c r="U179" s="18"/>
      <c r="V179" s="18"/>
    </row>
    <row r="180" spans="1:22" s="19" customFormat="1" ht="15.75">
      <c r="A180" s="35" t="s">
        <v>170</v>
      </c>
      <c r="B180" s="10" t="s">
        <v>70</v>
      </c>
      <c r="C180" s="10" t="s">
        <v>32</v>
      </c>
      <c r="D180" s="10" t="s">
        <v>7</v>
      </c>
      <c r="E180" s="17"/>
      <c r="F180" s="18"/>
      <c r="G180" s="18"/>
      <c r="H180" s="18"/>
      <c r="I180" s="18"/>
      <c r="J180" s="18"/>
      <c r="K180" s="18"/>
      <c r="L180" s="18"/>
      <c r="M180" s="18"/>
      <c r="N180" s="18"/>
      <c r="O180" s="18"/>
      <c r="P180" s="18"/>
      <c r="Q180" s="18"/>
      <c r="R180" s="18"/>
      <c r="S180" s="18"/>
      <c r="T180" s="18"/>
      <c r="U180" s="18"/>
      <c r="V180" s="18"/>
    </row>
    <row r="181" spans="1:22" s="19" customFormat="1" ht="15.75">
      <c r="A181" s="35" t="s">
        <v>171</v>
      </c>
      <c r="B181" s="10" t="s">
        <v>29</v>
      </c>
      <c r="C181" s="10" t="s">
        <v>32</v>
      </c>
      <c r="D181" s="10" t="s">
        <v>3</v>
      </c>
      <c r="E181" s="17"/>
      <c r="F181" s="18"/>
      <c r="G181" s="18"/>
      <c r="H181" s="18"/>
      <c r="I181" s="18"/>
      <c r="J181" s="18"/>
      <c r="K181" s="18"/>
      <c r="L181" s="18"/>
      <c r="M181" s="18"/>
      <c r="N181" s="18"/>
      <c r="O181" s="18"/>
      <c r="P181" s="18"/>
      <c r="Q181" s="18"/>
      <c r="R181" s="18"/>
      <c r="S181" s="18"/>
      <c r="T181" s="18"/>
      <c r="U181" s="18"/>
      <c r="V181" s="18"/>
    </row>
    <row r="182" spans="1:22" s="19" customFormat="1" ht="15.75">
      <c r="A182" s="35" t="s">
        <v>172</v>
      </c>
      <c r="B182" s="10" t="s">
        <v>71</v>
      </c>
      <c r="C182" s="10" t="s">
        <v>38</v>
      </c>
      <c r="D182" s="38">
        <f>E179/E2</f>
        <v>1.2130022127124258</v>
      </c>
      <c r="E182" s="17"/>
      <c r="F182" s="18"/>
      <c r="G182" s="18"/>
      <c r="H182" s="18"/>
      <c r="I182" s="18"/>
      <c r="J182" s="18"/>
      <c r="K182" s="18"/>
      <c r="L182" s="18"/>
      <c r="M182" s="18"/>
      <c r="N182" s="18"/>
      <c r="O182" s="18"/>
      <c r="P182" s="18"/>
      <c r="Q182" s="18"/>
      <c r="R182" s="18"/>
      <c r="S182" s="18"/>
      <c r="T182" s="18"/>
      <c r="U182" s="18"/>
      <c r="V182" s="18"/>
    </row>
    <row r="183" spans="1:22" s="19" customFormat="1" ht="31.5">
      <c r="A183" s="35" t="s">
        <v>173</v>
      </c>
      <c r="B183" s="10" t="s">
        <v>69</v>
      </c>
      <c r="C183" s="10" t="s">
        <v>32</v>
      </c>
      <c r="D183" s="10" t="s">
        <v>250</v>
      </c>
      <c r="E183" s="17">
        <f>5551.97+183.86</f>
        <v>5735.83</v>
      </c>
      <c r="F183" s="18" t="s">
        <v>226</v>
      </c>
      <c r="G183" s="18"/>
      <c r="H183" s="18"/>
      <c r="I183" s="18"/>
      <c r="J183" s="18"/>
      <c r="K183" s="18"/>
      <c r="L183" s="18"/>
      <c r="M183" s="18"/>
      <c r="N183" s="18"/>
      <c r="O183" s="18"/>
      <c r="P183" s="18"/>
      <c r="Q183" s="18"/>
      <c r="R183" s="18"/>
      <c r="S183" s="18"/>
      <c r="T183" s="18"/>
      <c r="U183" s="18"/>
      <c r="V183" s="18"/>
    </row>
    <row r="184" spans="1:22" s="19" customFormat="1" ht="15.75">
      <c r="A184" s="35" t="s">
        <v>174</v>
      </c>
      <c r="B184" s="10" t="s">
        <v>70</v>
      </c>
      <c r="C184" s="10" t="s">
        <v>32</v>
      </c>
      <c r="D184" s="10" t="s">
        <v>7</v>
      </c>
      <c r="E184" s="17"/>
      <c r="F184" s="18" t="s">
        <v>3</v>
      </c>
      <c r="G184" s="18"/>
      <c r="H184" s="18"/>
      <c r="I184" s="18"/>
      <c r="J184" s="18"/>
      <c r="K184" s="18"/>
      <c r="L184" s="18"/>
      <c r="M184" s="18"/>
      <c r="N184" s="18"/>
      <c r="O184" s="18"/>
      <c r="P184" s="18"/>
      <c r="Q184" s="18"/>
      <c r="R184" s="18"/>
      <c r="S184" s="18"/>
      <c r="T184" s="18"/>
      <c r="U184" s="18"/>
      <c r="V184" s="18"/>
    </row>
    <row r="185" spans="1:22" s="19" customFormat="1" ht="15.75">
      <c r="A185" s="35" t="s">
        <v>175</v>
      </c>
      <c r="B185" s="10" t="s">
        <v>29</v>
      </c>
      <c r="C185" s="10" t="s">
        <v>32</v>
      </c>
      <c r="D185" s="10" t="s">
        <v>3</v>
      </c>
      <c r="E185" s="17"/>
      <c r="F185" s="18"/>
      <c r="G185" s="18"/>
      <c r="H185" s="18"/>
      <c r="I185" s="18"/>
      <c r="J185" s="18"/>
      <c r="K185" s="18"/>
      <c r="L185" s="18"/>
      <c r="M185" s="18"/>
      <c r="N185" s="18"/>
      <c r="O185" s="18"/>
      <c r="P185" s="18"/>
      <c r="Q185" s="18"/>
      <c r="R185" s="18"/>
      <c r="S185" s="18"/>
      <c r="T185" s="18"/>
      <c r="U185" s="18"/>
      <c r="V185" s="18"/>
    </row>
    <row r="186" spans="1:22" s="19" customFormat="1" ht="15.75">
      <c r="A186" s="35" t="s">
        <v>176</v>
      </c>
      <c r="B186" s="10" t="s">
        <v>71</v>
      </c>
      <c r="C186" s="10" t="s">
        <v>38</v>
      </c>
      <c r="D186" s="38">
        <f>E183/E2</f>
        <v>0.6442508789073469</v>
      </c>
      <c r="E186" s="17"/>
      <c r="F186" s="18"/>
      <c r="G186" s="18"/>
      <c r="H186" s="18"/>
      <c r="I186" s="18"/>
      <c r="J186" s="18"/>
      <c r="K186" s="18"/>
      <c r="L186" s="18"/>
      <c r="M186" s="18"/>
      <c r="N186" s="18"/>
      <c r="O186" s="18"/>
      <c r="P186" s="18"/>
      <c r="Q186" s="18"/>
      <c r="R186" s="18"/>
      <c r="S186" s="18"/>
      <c r="T186" s="18"/>
      <c r="U186" s="18"/>
      <c r="V186" s="18"/>
    </row>
    <row r="187" spans="1:22" s="19" customFormat="1" ht="173.25">
      <c r="A187" s="35" t="s">
        <v>177</v>
      </c>
      <c r="B187" s="10" t="s">
        <v>69</v>
      </c>
      <c r="C187" s="10" t="s">
        <v>32</v>
      </c>
      <c r="D187" s="10" t="s">
        <v>249</v>
      </c>
      <c r="E187" s="17">
        <f>102.24+1278.03+3118.39</f>
        <v>4498.66</v>
      </c>
      <c r="F187" s="18"/>
      <c r="G187" s="18"/>
      <c r="H187" s="18"/>
      <c r="I187" s="18"/>
      <c r="J187" s="18"/>
      <c r="K187" s="18"/>
      <c r="L187" s="18"/>
      <c r="M187" s="18"/>
      <c r="N187" s="18"/>
      <c r="O187" s="18"/>
      <c r="P187" s="18"/>
      <c r="Q187" s="18"/>
      <c r="R187" s="18"/>
      <c r="S187" s="18"/>
      <c r="T187" s="18"/>
      <c r="U187" s="18"/>
      <c r="V187" s="18"/>
    </row>
    <row r="188" spans="1:22" s="19" customFormat="1" ht="15.75">
      <c r="A188" s="35" t="s">
        <v>178</v>
      </c>
      <c r="B188" s="10" t="s">
        <v>70</v>
      </c>
      <c r="C188" s="10" t="s">
        <v>32</v>
      </c>
      <c r="D188" s="10" t="s">
        <v>247</v>
      </c>
      <c r="E188" s="17"/>
      <c r="F188" s="18"/>
      <c r="G188" s="18"/>
      <c r="H188" s="18"/>
      <c r="I188" s="18"/>
      <c r="J188" s="18"/>
      <c r="K188" s="18"/>
      <c r="L188" s="18"/>
      <c r="M188" s="18"/>
      <c r="N188" s="18"/>
      <c r="O188" s="18"/>
      <c r="P188" s="18"/>
      <c r="Q188" s="18"/>
      <c r="R188" s="18"/>
      <c r="S188" s="18"/>
      <c r="T188" s="18"/>
      <c r="U188" s="18"/>
      <c r="V188" s="18"/>
    </row>
    <row r="189" spans="1:22" s="19" customFormat="1" ht="15.75">
      <c r="A189" s="35" t="s">
        <v>179</v>
      </c>
      <c r="B189" s="10" t="s">
        <v>29</v>
      </c>
      <c r="C189" s="10" t="s">
        <v>32</v>
      </c>
      <c r="D189" s="10" t="s">
        <v>3</v>
      </c>
      <c r="E189" s="17"/>
      <c r="F189" s="18"/>
      <c r="G189" s="18"/>
      <c r="H189" s="18"/>
      <c r="I189" s="18"/>
      <c r="J189" s="18"/>
      <c r="K189" s="18"/>
      <c r="L189" s="18"/>
      <c r="M189" s="18"/>
      <c r="N189" s="18"/>
      <c r="O189" s="18"/>
      <c r="P189" s="18"/>
      <c r="Q189" s="18"/>
      <c r="R189" s="18"/>
      <c r="S189" s="18"/>
      <c r="T189" s="18"/>
      <c r="U189" s="18"/>
      <c r="V189" s="18"/>
    </row>
    <row r="190" spans="1:22" s="19" customFormat="1" ht="15.75">
      <c r="A190" s="35" t="s">
        <v>180</v>
      </c>
      <c r="B190" s="10" t="s">
        <v>71</v>
      </c>
      <c r="C190" s="10" t="s">
        <v>38</v>
      </c>
      <c r="D190" s="38">
        <f>E187/E2</f>
        <v>0.5052914153497096</v>
      </c>
      <c r="E190" s="17"/>
      <c r="F190" s="18"/>
      <c r="G190" s="18"/>
      <c r="H190" s="18"/>
      <c r="I190" s="18"/>
      <c r="J190" s="18"/>
      <c r="K190" s="18"/>
      <c r="L190" s="18"/>
      <c r="M190" s="18"/>
      <c r="N190" s="18"/>
      <c r="O190" s="18"/>
      <c r="P190" s="18"/>
      <c r="Q190" s="18"/>
      <c r="R190" s="18"/>
      <c r="S190" s="18"/>
      <c r="T190" s="18"/>
      <c r="U190" s="18"/>
      <c r="V190" s="18"/>
    </row>
    <row r="191" spans="1:22" s="19" customFormat="1" ht="47.25">
      <c r="A191" s="31" t="s">
        <v>187</v>
      </c>
      <c r="B191" s="32" t="s">
        <v>67</v>
      </c>
      <c r="C191" s="32" t="s">
        <v>32</v>
      </c>
      <c r="D191" s="32" t="s">
        <v>18</v>
      </c>
      <c r="E191" s="17"/>
      <c r="F191" s="18"/>
      <c r="G191" s="18"/>
      <c r="H191" s="18"/>
      <c r="I191" s="18"/>
      <c r="J191" s="18"/>
      <c r="K191" s="18"/>
      <c r="L191" s="18"/>
      <c r="M191" s="18"/>
      <c r="N191" s="18"/>
      <c r="O191" s="18"/>
      <c r="P191" s="18"/>
      <c r="Q191" s="18"/>
      <c r="R191" s="18"/>
      <c r="S191" s="18"/>
      <c r="T191" s="18"/>
      <c r="U191" s="18"/>
      <c r="V191" s="18"/>
    </row>
    <row r="192" spans="1:22" s="19" customFormat="1" ht="18.75">
      <c r="A192" s="35" t="s">
        <v>181</v>
      </c>
      <c r="B192" s="10" t="s">
        <v>68</v>
      </c>
      <c r="C192" s="10" t="s">
        <v>38</v>
      </c>
      <c r="D192" s="36">
        <f>E193+E197+E201+E205</f>
        <v>52709.64</v>
      </c>
      <c r="E192" s="17"/>
      <c r="F192" s="41"/>
      <c r="G192" s="18"/>
      <c r="H192" s="18"/>
      <c r="I192" s="18"/>
      <c r="J192" s="18"/>
      <c r="K192" s="18"/>
      <c r="L192" s="18"/>
      <c r="M192" s="18"/>
      <c r="N192" s="18"/>
      <c r="O192" s="18"/>
      <c r="P192" s="18"/>
      <c r="Q192" s="18"/>
      <c r="R192" s="18"/>
      <c r="S192" s="18"/>
      <c r="T192" s="18"/>
      <c r="U192" s="18"/>
      <c r="V192" s="18"/>
    </row>
    <row r="193" spans="1:22" s="19" customFormat="1" ht="31.5">
      <c r="A193" s="35" t="s">
        <v>182</v>
      </c>
      <c r="B193" s="10" t="s">
        <v>69</v>
      </c>
      <c r="C193" s="10" t="s">
        <v>32</v>
      </c>
      <c r="D193" s="10" t="s">
        <v>265</v>
      </c>
      <c r="E193" s="17">
        <v>0</v>
      </c>
      <c r="F193" s="18"/>
      <c r="G193" s="18"/>
      <c r="H193" s="18"/>
      <c r="I193" s="18"/>
      <c r="J193" s="18"/>
      <c r="K193" s="18"/>
      <c r="L193" s="18"/>
      <c r="M193" s="18"/>
      <c r="N193" s="18"/>
      <c r="O193" s="18"/>
      <c r="P193" s="18"/>
      <c r="Q193" s="18"/>
      <c r="R193" s="18"/>
      <c r="S193" s="18"/>
      <c r="T193" s="18"/>
      <c r="U193" s="18"/>
      <c r="V193" s="18"/>
    </row>
    <row r="194" spans="1:22" s="19" customFormat="1" ht="15.75">
      <c r="A194" s="35" t="s">
        <v>183</v>
      </c>
      <c r="B194" s="10" t="s">
        <v>70</v>
      </c>
      <c r="C194" s="10" t="s">
        <v>32</v>
      </c>
      <c r="D194" s="10" t="s">
        <v>247</v>
      </c>
      <c r="E194" s="17"/>
      <c r="F194" s="18"/>
      <c r="G194" s="18"/>
      <c r="H194" s="18"/>
      <c r="I194" s="18"/>
      <c r="J194" s="18"/>
      <c r="K194" s="18"/>
      <c r="L194" s="18"/>
      <c r="M194" s="18"/>
      <c r="N194" s="18"/>
      <c r="O194" s="18"/>
      <c r="P194" s="18"/>
      <c r="Q194" s="18"/>
      <c r="R194" s="18"/>
      <c r="S194" s="18"/>
      <c r="T194" s="18"/>
      <c r="U194" s="18"/>
      <c r="V194" s="18"/>
    </row>
    <row r="195" spans="1:22" s="19" customFormat="1" ht="15.75">
      <c r="A195" s="35" t="s">
        <v>184</v>
      </c>
      <c r="B195" s="10" t="s">
        <v>29</v>
      </c>
      <c r="C195" s="10" t="s">
        <v>32</v>
      </c>
      <c r="D195" s="10" t="s">
        <v>3</v>
      </c>
      <c r="E195" s="17"/>
      <c r="F195" s="18"/>
      <c r="G195" s="18"/>
      <c r="H195" s="18"/>
      <c r="I195" s="18"/>
      <c r="J195" s="18"/>
      <c r="K195" s="18"/>
      <c r="L195" s="18"/>
      <c r="M195" s="18"/>
      <c r="N195" s="18"/>
      <c r="O195" s="18"/>
      <c r="P195" s="18"/>
      <c r="Q195" s="18"/>
      <c r="R195" s="18"/>
      <c r="S195" s="18"/>
      <c r="T195" s="18"/>
      <c r="U195" s="18"/>
      <c r="V195" s="18"/>
    </row>
    <row r="196" spans="1:22" s="19" customFormat="1" ht="15.75">
      <c r="A196" s="35" t="s">
        <v>185</v>
      </c>
      <c r="B196" s="10" t="s">
        <v>71</v>
      </c>
      <c r="C196" s="10" t="s">
        <v>38</v>
      </c>
      <c r="D196" s="38">
        <f>E193/E2</f>
        <v>0</v>
      </c>
      <c r="E196" s="17"/>
      <c r="F196" s="18"/>
      <c r="G196" s="18"/>
      <c r="H196" s="18"/>
      <c r="I196" s="18"/>
      <c r="J196" s="18"/>
      <c r="K196" s="18"/>
      <c r="L196" s="18"/>
      <c r="M196" s="18"/>
      <c r="N196" s="18"/>
      <c r="O196" s="18"/>
      <c r="P196" s="18"/>
      <c r="Q196" s="18"/>
      <c r="R196" s="18"/>
      <c r="S196" s="18"/>
      <c r="T196" s="18"/>
      <c r="U196" s="18"/>
      <c r="V196" s="18"/>
    </row>
    <row r="197" spans="1:22" s="19" customFormat="1" ht="31.5">
      <c r="A197" s="35"/>
      <c r="B197" s="10" t="s">
        <v>69</v>
      </c>
      <c r="C197" s="10" t="s">
        <v>32</v>
      </c>
      <c r="D197" s="10" t="s">
        <v>266</v>
      </c>
      <c r="E197" s="17">
        <v>0</v>
      </c>
      <c r="F197" s="18"/>
      <c r="G197" s="18"/>
      <c r="H197" s="18"/>
      <c r="I197" s="18"/>
      <c r="J197" s="18"/>
      <c r="K197" s="18"/>
      <c r="L197" s="18"/>
      <c r="M197" s="18"/>
      <c r="N197" s="18"/>
      <c r="O197" s="18"/>
      <c r="P197" s="18"/>
      <c r="Q197" s="18"/>
      <c r="R197" s="18"/>
      <c r="S197" s="18"/>
      <c r="T197" s="18"/>
      <c r="U197" s="18"/>
      <c r="V197" s="18"/>
    </row>
    <row r="198" spans="1:22" s="19" customFormat="1" ht="15.75">
      <c r="A198" s="35"/>
      <c r="B198" s="10" t="s">
        <v>70</v>
      </c>
      <c r="C198" s="10" t="s">
        <v>32</v>
      </c>
      <c r="D198" s="10" t="s">
        <v>16</v>
      </c>
      <c r="E198" s="17"/>
      <c r="F198" s="18"/>
      <c r="G198" s="18"/>
      <c r="H198" s="18"/>
      <c r="I198" s="18"/>
      <c r="J198" s="18"/>
      <c r="K198" s="18"/>
      <c r="L198" s="18"/>
      <c r="M198" s="18"/>
      <c r="N198" s="18"/>
      <c r="O198" s="18"/>
      <c r="P198" s="18"/>
      <c r="Q198" s="18"/>
      <c r="R198" s="18"/>
      <c r="S198" s="18"/>
      <c r="T198" s="18"/>
      <c r="U198" s="18"/>
      <c r="V198" s="18"/>
    </row>
    <row r="199" spans="1:22" s="19" customFormat="1" ht="15.75">
      <c r="A199" s="35"/>
      <c r="B199" s="10" t="s">
        <v>29</v>
      </c>
      <c r="C199" s="10" t="s">
        <v>32</v>
      </c>
      <c r="D199" s="10" t="s">
        <v>3</v>
      </c>
      <c r="E199" s="17"/>
      <c r="F199" s="18"/>
      <c r="G199" s="18"/>
      <c r="H199" s="18"/>
      <c r="I199" s="18"/>
      <c r="J199" s="18"/>
      <c r="K199" s="18"/>
      <c r="L199" s="18"/>
      <c r="M199" s="18"/>
      <c r="N199" s="18"/>
      <c r="O199" s="18"/>
      <c r="P199" s="18"/>
      <c r="Q199" s="18"/>
      <c r="R199" s="18"/>
      <c r="S199" s="18"/>
      <c r="T199" s="18"/>
      <c r="U199" s="18"/>
      <c r="V199" s="18"/>
    </row>
    <row r="200" spans="1:22" s="19" customFormat="1" ht="15.75">
      <c r="A200" s="35"/>
      <c r="B200" s="10" t="s">
        <v>71</v>
      </c>
      <c r="C200" s="10" t="s">
        <v>38</v>
      </c>
      <c r="D200" s="38">
        <f>E197/E2</f>
        <v>0</v>
      </c>
      <c r="E200" s="17"/>
      <c r="F200" s="18"/>
      <c r="G200" s="18"/>
      <c r="H200" s="18"/>
      <c r="I200" s="18"/>
      <c r="J200" s="18"/>
      <c r="K200" s="18"/>
      <c r="L200" s="18"/>
      <c r="M200" s="18"/>
      <c r="N200" s="18"/>
      <c r="O200" s="18"/>
      <c r="P200" s="18"/>
      <c r="Q200" s="18"/>
      <c r="R200" s="18"/>
      <c r="S200" s="18"/>
      <c r="T200" s="18"/>
      <c r="U200" s="18"/>
      <c r="V200" s="18"/>
    </row>
    <row r="201" spans="1:22" s="19" customFormat="1" ht="31.5">
      <c r="A201" s="35" t="s">
        <v>188</v>
      </c>
      <c r="B201" s="10" t="s">
        <v>69</v>
      </c>
      <c r="C201" s="10" t="s">
        <v>32</v>
      </c>
      <c r="D201" s="10" t="s">
        <v>293</v>
      </c>
      <c r="E201" s="17">
        <v>0</v>
      </c>
      <c r="F201" s="18"/>
      <c r="G201" s="18"/>
      <c r="H201" s="18"/>
      <c r="I201" s="18"/>
      <c r="J201" s="18"/>
      <c r="K201" s="18"/>
      <c r="L201" s="18"/>
      <c r="M201" s="18"/>
      <c r="N201" s="18"/>
      <c r="O201" s="18"/>
      <c r="P201" s="18"/>
      <c r="Q201" s="18"/>
      <c r="R201" s="18"/>
      <c r="S201" s="18"/>
      <c r="T201" s="18"/>
      <c r="U201" s="18"/>
      <c r="V201" s="18"/>
    </row>
    <row r="202" spans="1:22" s="19" customFormat="1" ht="15.75">
      <c r="A202" s="35" t="s">
        <v>189</v>
      </c>
      <c r="B202" s="10" t="s">
        <v>70</v>
      </c>
      <c r="C202" s="10" t="s">
        <v>32</v>
      </c>
      <c r="D202" s="10" t="s">
        <v>11</v>
      </c>
      <c r="E202" s="17"/>
      <c r="F202" s="18"/>
      <c r="G202" s="18"/>
      <c r="H202" s="18"/>
      <c r="I202" s="18"/>
      <c r="J202" s="18"/>
      <c r="K202" s="18"/>
      <c r="L202" s="18"/>
      <c r="M202" s="18"/>
      <c r="N202" s="18"/>
      <c r="O202" s="18"/>
      <c r="P202" s="18"/>
      <c r="Q202" s="18"/>
      <c r="R202" s="18"/>
      <c r="S202" s="18"/>
      <c r="T202" s="18"/>
      <c r="U202" s="18"/>
      <c r="V202" s="18"/>
    </row>
    <row r="203" spans="1:22" s="19" customFormat="1" ht="15.75">
      <c r="A203" s="35" t="s">
        <v>190</v>
      </c>
      <c r="B203" s="10" t="s">
        <v>29</v>
      </c>
      <c r="C203" s="10" t="s">
        <v>32</v>
      </c>
      <c r="D203" s="10" t="s">
        <v>3</v>
      </c>
      <c r="E203" s="17"/>
      <c r="F203" s="18"/>
      <c r="G203" s="18"/>
      <c r="H203" s="18"/>
      <c r="I203" s="18"/>
      <c r="J203" s="18"/>
      <c r="K203" s="18"/>
      <c r="L203" s="18"/>
      <c r="M203" s="18"/>
      <c r="N203" s="18"/>
      <c r="O203" s="18"/>
      <c r="P203" s="18"/>
      <c r="Q203" s="18"/>
      <c r="R203" s="18"/>
      <c r="S203" s="18"/>
      <c r="T203" s="18"/>
      <c r="U203" s="18"/>
      <c r="V203" s="18"/>
    </row>
    <row r="204" spans="1:22" s="19" customFormat="1" ht="15.75">
      <c r="A204" s="35" t="s">
        <v>191</v>
      </c>
      <c r="B204" s="10" t="s">
        <v>71</v>
      </c>
      <c r="C204" s="10" t="s">
        <v>38</v>
      </c>
      <c r="D204" s="38">
        <f>E201/E2</f>
        <v>0</v>
      </c>
      <c r="E204" s="17"/>
      <c r="F204" s="18"/>
      <c r="G204" s="18"/>
      <c r="H204" s="18"/>
      <c r="I204" s="18"/>
      <c r="J204" s="18"/>
      <c r="K204" s="18"/>
      <c r="L204" s="18"/>
      <c r="M204" s="18"/>
      <c r="N204" s="18"/>
      <c r="O204" s="18"/>
      <c r="P204" s="18"/>
      <c r="Q204" s="18"/>
      <c r="R204" s="18"/>
      <c r="S204" s="18"/>
      <c r="T204" s="18"/>
      <c r="U204" s="18"/>
      <c r="V204" s="18"/>
    </row>
    <row r="205" spans="1:22" s="19" customFormat="1" ht="31.5">
      <c r="A205" s="35" t="s">
        <v>237</v>
      </c>
      <c r="B205" s="10" t="s">
        <v>69</v>
      </c>
      <c r="C205" s="10" t="s">
        <v>32</v>
      </c>
      <c r="D205" s="10" t="s">
        <v>264</v>
      </c>
      <c r="E205" s="17">
        <f>44067.24+8642.4</f>
        <v>52709.64</v>
      </c>
      <c r="F205" s="18" t="s">
        <v>227</v>
      </c>
      <c r="G205" s="18"/>
      <c r="H205" s="18"/>
      <c r="I205" s="18"/>
      <c r="J205" s="18"/>
      <c r="K205" s="18"/>
      <c r="L205" s="18"/>
      <c r="M205" s="18"/>
      <c r="N205" s="18"/>
      <c r="O205" s="18"/>
      <c r="P205" s="18"/>
      <c r="Q205" s="18"/>
      <c r="R205" s="18"/>
      <c r="S205" s="18"/>
      <c r="T205" s="18"/>
      <c r="U205" s="18"/>
      <c r="V205" s="18"/>
    </row>
    <row r="206" spans="1:22" s="19" customFormat="1" ht="15.75">
      <c r="A206" s="35" t="s">
        <v>238</v>
      </c>
      <c r="B206" s="10" t="s">
        <v>70</v>
      </c>
      <c r="C206" s="10" t="s">
        <v>32</v>
      </c>
      <c r="D206" s="10" t="s">
        <v>247</v>
      </c>
      <c r="E206" s="17"/>
      <c r="F206" s="18"/>
      <c r="G206" s="18"/>
      <c r="H206" s="18"/>
      <c r="I206" s="18"/>
      <c r="J206" s="18"/>
      <c r="K206" s="18"/>
      <c r="L206" s="18"/>
      <c r="M206" s="18"/>
      <c r="N206" s="18"/>
      <c r="O206" s="18"/>
      <c r="P206" s="18"/>
      <c r="Q206" s="18"/>
      <c r="R206" s="18"/>
      <c r="S206" s="18"/>
      <c r="T206" s="18"/>
      <c r="U206" s="18"/>
      <c r="V206" s="18"/>
    </row>
    <row r="207" spans="1:22" s="19" customFormat="1" ht="15.75">
      <c r="A207" s="35" t="s">
        <v>239</v>
      </c>
      <c r="B207" s="10" t="s">
        <v>29</v>
      </c>
      <c r="C207" s="10" t="s">
        <v>32</v>
      </c>
      <c r="D207" s="10" t="s">
        <v>3</v>
      </c>
      <c r="E207" s="17"/>
      <c r="F207" s="18"/>
      <c r="G207" s="18"/>
      <c r="H207" s="18"/>
      <c r="I207" s="18"/>
      <c r="J207" s="18"/>
      <c r="K207" s="18"/>
      <c r="L207" s="18"/>
      <c r="M207" s="18"/>
      <c r="N207" s="18"/>
      <c r="O207" s="18"/>
      <c r="P207" s="18"/>
      <c r="Q207" s="18"/>
      <c r="R207" s="18"/>
      <c r="S207" s="18"/>
      <c r="T207" s="18"/>
      <c r="U207" s="18"/>
      <c r="V207" s="18"/>
    </row>
    <row r="208" spans="1:22" s="19" customFormat="1" ht="15.75">
      <c r="A208" s="35" t="s">
        <v>240</v>
      </c>
      <c r="B208" s="10" t="s">
        <v>71</v>
      </c>
      <c r="C208" s="10" t="s">
        <v>38</v>
      </c>
      <c r="D208" s="38">
        <f>E205/E2</f>
        <v>5.920369309566331</v>
      </c>
      <c r="E208" s="17"/>
      <c r="F208" s="18"/>
      <c r="G208" s="18"/>
      <c r="H208" s="18"/>
      <c r="I208" s="18"/>
      <c r="J208" s="18"/>
      <c r="K208" s="18"/>
      <c r="L208" s="18"/>
      <c r="M208" s="18"/>
      <c r="N208" s="18"/>
      <c r="O208" s="18"/>
      <c r="P208" s="18"/>
      <c r="Q208" s="18"/>
      <c r="R208" s="18"/>
      <c r="S208" s="18"/>
      <c r="T208" s="18"/>
      <c r="U208" s="18"/>
      <c r="V208" s="18"/>
    </row>
    <row r="209" spans="1:22" s="19" customFormat="1" ht="15.75">
      <c r="A209" s="35"/>
      <c r="B209" s="32" t="s">
        <v>186</v>
      </c>
      <c r="C209" s="10" t="s">
        <v>38</v>
      </c>
      <c r="D209" s="42">
        <f>SUM(D96,D28,D34,D60,D70,D84,D90,D106,D116,D158,D192)</f>
        <v>370481.65</v>
      </c>
      <c r="E209" s="17"/>
      <c r="F209" s="18"/>
      <c r="G209" s="18"/>
      <c r="H209" s="18"/>
      <c r="I209" s="18"/>
      <c r="J209" s="18"/>
      <c r="K209" s="18"/>
      <c r="L209" s="18"/>
      <c r="M209" s="18"/>
      <c r="N209" s="18"/>
      <c r="O209" s="18"/>
      <c r="P209" s="18"/>
      <c r="Q209" s="18"/>
      <c r="R209" s="18"/>
      <c r="S209" s="18"/>
      <c r="T209" s="18"/>
      <c r="U209" s="18"/>
      <c r="V209" s="18"/>
    </row>
    <row r="210" spans="1:4" ht="15.75">
      <c r="A210" s="11" t="s">
        <v>192</v>
      </c>
      <c r="B210" s="11"/>
      <c r="C210" s="11"/>
      <c r="D210" s="11"/>
    </row>
    <row r="211" spans="1:4" ht="15.75">
      <c r="A211" s="8" t="s">
        <v>193</v>
      </c>
      <c r="B211" s="9" t="s">
        <v>194</v>
      </c>
      <c r="C211" s="9" t="s">
        <v>195</v>
      </c>
      <c r="D211" s="9">
        <v>0</v>
      </c>
    </row>
    <row r="212" spans="1:4" ht="15.75">
      <c r="A212" s="8" t="s">
        <v>196</v>
      </c>
      <c r="B212" s="9" t="s">
        <v>197</v>
      </c>
      <c r="C212" s="9" t="s">
        <v>195</v>
      </c>
      <c r="D212" s="9">
        <v>0</v>
      </c>
    </row>
    <row r="213" spans="1:4" ht="15.75">
      <c r="A213" s="8" t="s">
        <v>198</v>
      </c>
      <c r="B213" s="9" t="s">
        <v>199</v>
      </c>
      <c r="C213" s="9" t="s">
        <v>195</v>
      </c>
      <c r="D213" s="9">
        <v>0</v>
      </c>
    </row>
    <row r="214" spans="1:4" ht="15.75">
      <c r="A214" s="8" t="s">
        <v>200</v>
      </c>
      <c r="B214" s="9" t="s">
        <v>201</v>
      </c>
      <c r="C214" s="9" t="s">
        <v>38</v>
      </c>
      <c r="D214" s="9">
        <v>-15371.32</v>
      </c>
    </row>
    <row r="215" spans="1:4" ht="15.75">
      <c r="A215" s="11" t="s">
        <v>202</v>
      </c>
      <c r="B215" s="11"/>
      <c r="C215" s="11"/>
      <c r="D215" s="11"/>
    </row>
    <row r="216" spans="1:4" ht="15.75">
      <c r="A216" s="8" t="s">
        <v>203</v>
      </c>
      <c r="B216" s="9" t="s">
        <v>37</v>
      </c>
      <c r="C216" s="9" t="s">
        <v>38</v>
      </c>
      <c r="D216" s="9">
        <v>0</v>
      </c>
    </row>
    <row r="217" spans="1:4" ht="15.75">
      <c r="A217" s="8" t="s">
        <v>204</v>
      </c>
      <c r="B217" s="9" t="s">
        <v>39</v>
      </c>
      <c r="C217" s="9" t="s">
        <v>38</v>
      </c>
      <c r="D217" s="9">
        <v>0</v>
      </c>
    </row>
    <row r="218" spans="1:4" ht="15.75">
      <c r="A218" s="8" t="s">
        <v>205</v>
      </c>
      <c r="B218" s="9" t="s">
        <v>41</v>
      </c>
      <c r="C218" s="9" t="s">
        <v>38</v>
      </c>
      <c r="D218" s="9">
        <v>0</v>
      </c>
    </row>
    <row r="219" spans="1:4" ht="15.75">
      <c r="A219" s="8" t="s">
        <v>206</v>
      </c>
      <c r="B219" s="9" t="s">
        <v>62</v>
      </c>
      <c r="C219" s="9" t="s">
        <v>38</v>
      </c>
      <c r="D219" s="9">
        <v>0</v>
      </c>
    </row>
    <row r="220" spans="1:4" ht="15.75">
      <c r="A220" s="8" t="s">
        <v>207</v>
      </c>
      <c r="B220" s="9" t="s">
        <v>208</v>
      </c>
      <c r="C220" s="9" t="s">
        <v>38</v>
      </c>
      <c r="D220" s="9">
        <v>0</v>
      </c>
    </row>
    <row r="221" spans="1:4" ht="15.75">
      <c r="A221" s="8" t="s">
        <v>209</v>
      </c>
      <c r="B221" s="9" t="s">
        <v>64</v>
      </c>
      <c r="C221" s="9" t="s">
        <v>38</v>
      </c>
      <c r="D221" s="9">
        <v>0</v>
      </c>
    </row>
    <row r="222" spans="1:4" ht="15.75">
      <c r="A222" s="11" t="s">
        <v>210</v>
      </c>
      <c r="B222" s="11"/>
      <c r="C222" s="11"/>
      <c r="D222" s="11"/>
    </row>
    <row r="223" spans="1:4" ht="15.75">
      <c r="A223" s="8" t="s">
        <v>211</v>
      </c>
      <c r="B223" s="9" t="s">
        <v>194</v>
      </c>
      <c r="C223" s="9" t="s">
        <v>195</v>
      </c>
      <c r="D223" s="9">
        <v>0</v>
      </c>
    </row>
    <row r="224" spans="1:4" ht="15.75">
      <c r="A224" s="8" t="s">
        <v>212</v>
      </c>
      <c r="B224" s="9" t="s">
        <v>197</v>
      </c>
      <c r="C224" s="9" t="s">
        <v>195</v>
      </c>
      <c r="D224" s="9">
        <v>0</v>
      </c>
    </row>
    <row r="225" spans="1:4" ht="15.75">
      <c r="A225" s="8" t="s">
        <v>213</v>
      </c>
      <c r="B225" s="9" t="s">
        <v>214</v>
      </c>
      <c r="C225" s="9" t="s">
        <v>195</v>
      </c>
      <c r="D225" s="9">
        <v>0</v>
      </c>
    </row>
    <row r="226" spans="1:4" ht="15.75">
      <c r="A226" s="8" t="s">
        <v>215</v>
      </c>
      <c r="B226" s="9" t="s">
        <v>201</v>
      </c>
      <c r="C226" s="9" t="s">
        <v>38</v>
      </c>
      <c r="D226" s="9">
        <v>0</v>
      </c>
    </row>
    <row r="227" spans="1:4" ht="15.75">
      <c r="A227" s="11" t="s">
        <v>216</v>
      </c>
      <c r="B227" s="11"/>
      <c r="C227" s="11"/>
      <c r="D227" s="11"/>
    </row>
    <row r="228" spans="1:4" ht="15.75">
      <c r="A228" s="8" t="s">
        <v>217</v>
      </c>
      <c r="B228" s="9" t="s">
        <v>218</v>
      </c>
      <c r="C228" s="9" t="s">
        <v>195</v>
      </c>
      <c r="D228" s="9">
        <v>0</v>
      </c>
    </row>
    <row r="229" spans="1:4" ht="15.75">
      <c r="A229" s="8" t="s">
        <v>219</v>
      </c>
      <c r="B229" s="9" t="s">
        <v>220</v>
      </c>
      <c r="C229" s="9" t="s">
        <v>195</v>
      </c>
      <c r="D229" s="9">
        <v>0</v>
      </c>
    </row>
    <row r="230" spans="1:4" ht="31.5">
      <c r="A230" s="8" t="s">
        <v>221</v>
      </c>
      <c r="B230" s="9" t="s">
        <v>222</v>
      </c>
      <c r="C230" s="9" t="s">
        <v>38</v>
      </c>
      <c r="D230" s="9">
        <v>0</v>
      </c>
    </row>
    <row r="232" spans="1:4" ht="15.75">
      <c r="A232" s="43" t="s">
        <v>301</v>
      </c>
      <c r="B232" s="43"/>
      <c r="D232" s="44" t="s">
        <v>302</v>
      </c>
    </row>
  </sheetData>
  <sheetProtection/>
  <mergeCells count="10">
    <mergeCell ref="A232:B232"/>
    <mergeCell ref="F107:F108"/>
    <mergeCell ref="A227:D227"/>
    <mergeCell ref="A2:D2"/>
    <mergeCell ref="A26:D26"/>
    <mergeCell ref="A8:D8"/>
    <mergeCell ref="A210:D210"/>
    <mergeCell ref="A215:D215"/>
    <mergeCell ref="A222:D222"/>
    <mergeCell ref="F179:H179"/>
  </mergeCells>
  <printOptions/>
  <pageMargins left="0.7086614173228347" right="0.7086614173228347" top="0.7480314960629921" bottom="0.7480314960629921" header="0.31496062992125984" footer="0.31496062992125984"/>
  <pageSetup fitToHeight="10000" fitToWidth="1"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Кутищева Надежда</cp:lastModifiedBy>
  <cp:lastPrinted>2017-03-30T12:47:25Z</cp:lastPrinted>
  <dcterms:created xsi:type="dcterms:W3CDTF">2010-07-19T21:32:50Z</dcterms:created>
  <dcterms:modified xsi:type="dcterms:W3CDTF">2017-04-04T10:51:45Z</dcterms:modified>
  <cp:category/>
  <cp:version/>
  <cp:contentType/>
  <cp:contentStatus/>
</cp:coreProperties>
</file>